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Tiers" sheetId="2" state="visible" r:id="rId2"/>
    <sheet xmlns:r="http://schemas.openxmlformats.org/officeDocument/2006/relationships" name="Maturity" sheetId="3" state="visible" r:id="rId3"/>
    <sheet xmlns:r="http://schemas.openxmlformats.org/officeDocument/2006/relationships" name="Lifecycle" sheetId="4" state="visible" r:id="rId4"/>
    <sheet xmlns:r="http://schemas.openxmlformats.org/officeDocument/2006/relationships" name="STRATA" sheetId="5" state="visible" r:id="rId5"/>
    <sheet xmlns:r="http://schemas.openxmlformats.org/officeDocument/2006/relationships" name="Capability" sheetId="6" state="visible" r:id="rId6"/>
    <sheet xmlns:r="http://schemas.openxmlformats.org/officeDocument/2006/relationships" name="Metrics" sheetId="7" state="visible" r:id="rId7"/>
  </sheets>
  <definedNames/>
  <calcPr calcId="124519" fullCalcOnLoad="1"/>
</workbook>
</file>

<file path=xl/styles.xml><?xml version="1.0" encoding="utf-8"?>
<styleSheet xmlns="http://schemas.openxmlformats.org/spreadsheetml/2006/main">
  <numFmts count="1">
    <numFmt numFmtId="164" formatCode="0.0"/>
  </numFmts>
  <fonts count="8">
    <font>
      <name val="Calibri"/>
      <family val="2"/>
      <color theme="1"/>
      <sz val="11"/>
      <scheme val="minor"/>
    </font>
    <font>
      <b val="1"/>
      <sz val="14"/>
    </font>
    <font>
      <color rgb="005A6470"/>
      <sz val="10"/>
    </font>
    <font>
      <b val="1"/>
      <sz val="10"/>
    </font>
    <font>
      <b val="1"/>
      <color rgb="00FFFFFF"/>
      <sz val="10"/>
    </font>
    <font>
      <b val="1"/>
      <sz val="13"/>
    </font>
    <font>
      <b val="1"/>
      <color rgb="00FFFFFF"/>
    </font>
    <font>
      <b val="1"/>
    </font>
  </fonts>
  <fills count="5">
    <fill>
      <patternFill/>
    </fill>
    <fill>
      <patternFill patternType="gray125"/>
    </fill>
    <fill>
      <patternFill patternType="solid">
        <fgColor rgb="0014181C"/>
      </patternFill>
    </fill>
    <fill>
      <patternFill patternType="solid">
        <fgColor rgb="00E6F5F1"/>
      </patternFill>
    </fill>
    <fill>
      <patternFill patternType="solid">
        <fgColor rgb="001F2A2E"/>
      </patternFill>
    </fill>
  </fills>
  <borders count="3">
    <border>
      <left/>
      <right/>
      <top/>
      <bottom/>
      <diagonal/>
    </border>
    <border>
      <bottom style="thin">
        <color rgb="00DDE1DE"/>
      </bottom>
    </border>
    <border>
      <left style="thin">
        <color rgb="00C9CFD3"/>
      </left>
      <right style="thin">
        <color rgb="00C9CFD3"/>
      </right>
      <top style="thin">
        <color rgb="00C9CFD3"/>
      </top>
      <bottom style="thin">
        <color rgb="00C9CFD3"/>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0" borderId="1" pivotButton="0" quotePrefix="0" xfId="0"/>
    <xf numFmtId="0" fontId="0" fillId="0" borderId="1" applyAlignment="1" pivotButton="0" quotePrefix="0" xfId="0">
      <alignment vertical="top" wrapText="1"/>
    </xf>
    <xf numFmtId="9" fontId="0" fillId="0" borderId="1" pivotButton="0" quotePrefix="0" xfId="0"/>
    <xf numFmtId="0" fontId="5" fillId="0" borderId="0" pivotButton="0" quotePrefix="0" xfId="0"/>
    <xf numFmtId="0" fontId="3" fillId="0" borderId="1" pivotButton="0" quotePrefix="0" xfId="0"/>
    <xf numFmtId="164" fontId="0" fillId="0" borderId="1" pivotButton="0" quotePrefix="0" xfId="0"/>
    <xf numFmtId="2" fontId="0" fillId="3" borderId="1" pivotButton="0" quotePrefix="0" xfId="0"/>
    <xf numFmtId="0" fontId="0" fillId="0" borderId="0" applyAlignment="1" pivotButton="0" quotePrefix="0" xfId="0">
      <alignment vertical="top" wrapText="1"/>
    </xf>
    <xf numFmtId="0" fontId="6" fillId="4" borderId="2" pivotButton="0" quotePrefix="0" xfId="0"/>
    <xf numFmtId="0" fontId="7" fillId="0" borderId="2" applyAlignment="1" pivotButton="0" quotePrefix="0" xfId="0">
      <alignment vertical="top" wrapText="1"/>
    </xf>
    <xf numFmtId="0" fontId="0" fillId="0" borderId="2" applyAlignment="1" pivotButton="0" quotePrefix="0" xfId="0">
      <alignment vertical="top" wrapText="1"/>
    </xf>
    <xf numFmtId="0" fontId="7" fillId="0" borderId="0" pivotButton="0" quotePrefix="0" xfId="0"/>
    <xf numFmtId="0" fontId="0" fillId="0" borderId="2" pivotButton="0" quotePrefix="0" xfId="0"/>
    <xf numFmtId="0" fontId="6" fillId="4"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66" customWidth="1" min="1" max="1"/>
    <col width="52" customWidth="1" min="2" max="2"/>
  </cols>
  <sheetData>
    <row r="1">
      <c r="A1" s="1" t="inlineStr">
        <is>
          <t>UTIOM assessment workbook</t>
        </is>
      </c>
    </row>
    <row r="2">
      <c r="A2" s="2" t="inlineStr">
        <is>
          <t>Unified Threat-Informed Operations Model — Reza Adineh — utiom.de</t>
        </is>
      </c>
    </row>
    <row r="3"/>
    <row r="4">
      <c r="A4" t="inlineStr">
        <is>
          <t>Framework / methodology version</t>
        </is>
      </c>
      <c r="B4" t="inlineStr">
        <is>
          <t>1.4</t>
        </is>
      </c>
    </row>
    <row r="5">
      <c r="A5" t="inlineStr">
        <is>
          <t>Workbook version</t>
        </is>
      </c>
      <c r="B5" t="inlineStr">
        <is>
          <t>1.4</t>
        </is>
      </c>
    </row>
    <row r="6">
      <c r="A6" t="inlineStr">
        <is>
          <t>Published Framework Book</t>
        </is>
      </c>
      <c r="B6" t="inlineStr">
        <is>
          <t>Book edition v1.2 — the book has not yet been revised to the v1.4 methodology</t>
        </is>
      </c>
    </row>
    <row r="7"/>
    <row r="8">
      <c r="A8" t="inlineStr">
        <is>
          <t>Maturity assessment</t>
        </is>
      </c>
      <c r="B8" t="inlineStr">
        <is>
          <t>50 staged criteria across 6 levels</t>
        </is>
      </c>
    </row>
    <row r="9">
      <c r="A9" t="inlineStr">
        <is>
          <t>Capability assessment</t>
        </is>
      </c>
      <c r="B9" t="inlineStr">
        <is>
          <t>105 indicators across 10 lifecycle domains</t>
        </is>
      </c>
    </row>
    <row r="10">
      <c r="A10" t="inlineStr">
        <is>
          <t>Metrics calculator</t>
        </is>
      </c>
      <c r="B10" t="inlineStr">
        <is>
          <t>70 metrics, leading and lagging</t>
        </is>
      </c>
    </row>
    <row r="11">
      <c r="A11" t="inlineStr">
        <is>
          <t>Assessment tiers</t>
        </is>
      </c>
      <c r="B11" t="inlineStr">
        <is>
          <t>3 tiers — Foundation, Capability, Assurance (methodology v1.4)</t>
        </is>
      </c>
    </row>
    <row r="12">
      <c r="A12" s="3" t="inlineStr">
        <is>
          <t>How to use this workbook</t>
        </is>
      </c>
    </row>
    <row r="13">
      <c r="A13" t="inlineStr">
        <is>
          <t>Score each sheet in the Score column. Maturity is staged: a level counts only when every criterion</t>
        </is>
      </c>
    </row>
    <row r="14">
      <c r="A14" t="inlineStr">
        <is>
          <t>below it is satisfied, so advanced practice cannot compensate for a missing foundation.</t>
        </is>
      </c>
    </row>
    <row r="15">
      <c r="A15" t="inlineStr">
        <is>
          <t>Capability is scored 0–5 per indicator. The Diagnostic Capability Index gives substantial influence to the weakest domain, while official Governed Maturity is determined through the three assessment tiers.</t>
        </is>
      </c>
    </row>
    <row r="16"/>
    <row r="17">
      <c r="A17" t="inlineStr">
        <is>
          <t>Nothing here is transmitted anywhere. The browser tools at utiom.de behave the same way.</t>
        </is>
      </c>
    </row>
    <row r="18"/>
    <row r="19" ht="72" customHeight="1">
      <c r="A19" s="19" t="inlineStr">
        <is>
          <t>UTIOM Free Assessment Use Terms. Free to use for personal use, internal organisational and business use, education, academic research, practitioner evaluation, and internal assessment and improvement. Your answers and results are yours. When publishing UTIOM-derived results externally, attribute: UTIOM — Unified Threat-Informed Operations Model by Reza Adineh — https://utiom.de. No resale, white-labelling, sublicensing or competing hosted-service rights without written permission. Full terms: https://utiom.de/licensing/  Copyright (c) 2026 Reza Adineh.</t>
        </is>
      </c>
    </row>
    <row r="20"/>
    <row r="21"/>
    <row r="22"/>
    <row r="23"/>
    <row r="24"/>
    <row r="25"/>
    <row r="26"/>
    <row r="27"/>
    <row r="28"/>
    <row r="29"/>
    <row r="30"/>
    <row r="31"/>
    <row r="32"/>
    <row r="33"/>
    <row r="34"/>
    <row r="35"/>
    <row r="36"/>
    <row r="37"/>
    <row r="38"/>
    <row r="39"/>
    <row r="40"/>
    <row r="41"/>
    <row r="42">
      <c r="A42" t="inlineStr">
        <is>
          <t>Assessment methodology v1.4 — three assessment tiers, Diagnostic Tier Index and Governed Maturity. Content unchanged at 50 / 105 / 70.</t>
        </is>
      </c>
    </row>
    <row r="43"/>
    <row r="44">
      <c r="A44" s="16" t="inlineStr">
        <is>
          <t>UTIOM architecture</t>
        </is>
      </c>
    </row>
    <row r="45" ht="54" customHeight="1">
      <c r="A45" s="12" t="inlineStr">
        <is>
          <t>3 operating pillars — Leadership &amp; Governance, Engineering &amp; Enablement, Operations &amp; Analysis. Leadership &amp; Governance is the management and control plane: it sets vision, strategy, crown jewel priorities, governance, accountability, decision authority, investment direction and performance oversight, and receives operational evidence through the feedback loop so the system can adapt.</t>
        </is>
      </c>
    </row>
    <row r="46" ht="54" customHeight="1">
      <c r="A46" s="12" t="inlineStr">
        <is>
          <t>7 lifecycle phases — Vision, Strategy, Crown Jewels, Threat Visibility, Threat Detection, Response, Continuous Improvement. This is how operational value flows.</t>
        </is>
      </c>
    </row>
    <row r="47" ht="54" customHeight="1">
      <c r="A47" s="12" t="inlineStr">
        <is>
          <t>3 cross-cutting enablers — Talent, Validation, Threat Hunting. These are NOT lifecycle phases. They act across multiple phases and pillars; each has a primary assessment home, but its effect is cross-cutting.</t>
        </is>
      </c>
    </row>
    <row r="48" ht="54" customHeight="1">
      <c r="A48" s="12" t="inlineStr">
        <is>
          <t>STRATA — the organisational enabling lens: Strategy, Talent, Resilience, Automation, Telemetry, Adaptability. It explains why a capability is strong or weak. It does not replace the pillars, lifecycle, enablers or tiers, and does not independently change UTIOM scores.</t>
        </is>
      </c>
    </row>
    <row r="49" ht="54" customHeight="1">
      <c r="A49" s="12" t="inlineStr">
        <is>
          <t>3 assessment tiers — Strategic &amp; Governance Foundation, Engineering &amp; Operational Capability, Assurance &amp; Evolution. The assessment tiers do not replace UTIOM’s three pillars, seven lifecycle phases or three cross-cutting enablers. They provide an additional system-integrity view of assessment results.</t>
        </is>
      </c>
    </row>
  </sheetData>
  <mergeCells count="6">
    <mergeCell ref="A45:D45"/>
    <mergeCell ref="A48:D48"/>
    <mergeCell ref="A19:D19"/>
    <mergeCell ref="A49:D49"/>
    <mergeCell ref="A47:D47"/>
    <mergeCell ref="A46:D4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8" customWidth="1" min="1" max="1"/>
    <col width="44" customWidth="1" min="2" max="2"/>
    <col width="22" customWidth="1" min="3" max="3"/>
    <col width="16" customWidth="1" min="4" max="4"/>
    <col width="16" customWidth="1" min="5" max="5"/>
    <col width="40" customWidth="1" min="6" max="6"/>
  </cols>
  <sheetData>
    <row r="1">
      <c r="A1" s="1" t="inlineStr">
        <is>
          <t>UTIOM Assessment Tiers — methodology v1.4</t>
        </is>
      </c>
    </row>
    <row r="2" ht="42" customHeight="1">
      <c r="A2" s="12" t="inlineStr">
        <is>
          <t>Tiers are a sequencing view over the same ten capability domains. They add no questions and change no domain score. Everything below calculates from the Capability sheet. Content unchanged: 50 criteria, 105 indicators, 70 metrics.</t>
        </is>
      </c>
    </row>
    <row r="3" ht="30" customHeight="1">
      <c r="A3" s="12" t="inlineStr">
        <is>
          <t>The assessment tiers do not replace UTIOM’s three pillars, seven lifecycle phases or three cross-cutting enablers. They provide an additional system-integrity view of assessment results.</t>
        </is>
      </c>
    </row>
    <row r="4">
      <c r="A4" s="16" t="inlineStr">
        <is>
          <t>Domain averages (calculated)</t>
        </is>
      </c>
    </row>
    <row r="5">
      <c r="A5" s="13" t="inlineStr">
        <is>
          <t>Domain</t>
        </is>
      </c>
      <c r="B5" s="13" t="inlineStr">
        <is>
          <t>Key</t>
        </is>
      </c>
      <c r="C5" s="13" t="inlineStr">
        <is>
          <t>Weight</t>
        </is>
      </c>
      <c r="D5" s="13" t="inlineStr">
        <is>
          <t>Average 0-5</t>
        </is>
      </c>
      <c r="E5" s="18" t="inlineStr">
        <is>
          <t>Scored?</t>
        </is>
      </c>
    </row>
    <row r="6">
      <c r="A6" s="17" t="inlineStr">
        <is>
          <t>Vision and governance</t>
        </is>
      </c>
      <c r="B6" s="17" t="inlineStr">
        <is>
          <t>vis</t>
        </is>
      </c>
      <c r="C6" s="17" t="n">
        <v>0.9</v>
      </c>
      <c r="D6" s="17">
        <f>IFERROR(AVERAGEIF(Capability!$A$2:$A$106,"C-vis-*",Capability!$F$2:$F$106),"")</f>
        <v/>
      </c>
      <c r="E6">
        <f>IF(COUNT(Capability!$F$2:$F$106)=0,0,IF(COUNTBLANK(INDEX(Capability!$F$2:$F$106,MATCH("C-vis-*",Capability!$A$2:$A$106,0)):INDEX(Capability!$F$2:$F$106,MATCH("C-vis-*",Capability!$A$2:$A$106,0)+COUNTIF(Capability!$A$2:$A$106,"C-vis-*")-1))=0,1,0))</f>
        <v/>
      </c>
    </row>
    <row r="7">
      <c r="A7" s="17" t="inlineStr">
        <is>
          <t>People and operating model</t>
        </is>
      </c>
      <c r="B7" s="17" t="inlineStr">
        <is>
          <t>ppl</t>
        </is>
      </c>
      <c r="C7" s="17" t="n">
        <v>0.8</v>
      </c>
      <c r="D7" s="17">
        <f>IFERROR(AVERAGEIF(Capability!$A$2:$A$106,"C-ppl-*",Capability!$F$2:$F$106),"")</f>
        <v/>
      </c>
      <c r="E7">
        <f>IF(COUNT(Capability!$F$2:$F$106)=0,0,IF(COUNTBLANK(INDEX(Capability!$F$2:$F$106,MATCH("C-ppl-*",Capability!$A$2:$A$106,0)):INDEX(Capability!$F$2:$F$106,MATCH("C-ppl-*",Capability!$A$2:$A$106,0)+COUNTIF(Capability!$A$2:$A$106,"C-ppl-*")-1))=0,1,0))</f>
        <v/>
      </c>
    </row>
    <row r="8">
      <c r="A8" s="17" t="inlineStr">
        <is>
          <t>Strategy and threat profile</t>
        </is>
      </c>
      <c r="B8" s="17" t="inlineStr">
        <is>
          <t>str</t>
        </is>
      </c>
      <c r="C8" s="17" t="n">
        <v>1</v>
      </c>
      <c r="D8" s="17">
        <f>IFERROR(AVERAGEIF(Capability!$A$2:$A$106,"C-str-*",Capability!$F$2:$F$106),"")</f>
        <v/>
      </c>
      <c r="E8">
        <f>IF(COUNT(Capability!$F$2:$F$106)=0,0,IF(COUNTBLANK(INDEX(Capability!$F$2:$F$106,MATCH("C-str-*",Capability!$A$2:$A$106,0)):INDEX(Capability!$F$2:$F$106,MATCH("C-str-*",Capability!$A$2:$A$106,0)+COUNTIF(Capability!$A$2:$A$106,"C-str-*")-1))=0,1,0))</f>
        <v/>
      </c>
    </row>
    <row r="9">
      <c r="A9" s="17" t="inlineStr">
        <is>
          <t>Crown jewels</t>
        </is>
      </c>
      <c r="B9" s="17" t="inlineStr">
        <is>
          <t>cj</t>
        </is>
      </c>
      <c r="C9" s="17" t="n">
        <v>1.3</v>
      </c>
      <c r="D9" s="17">
        <f>IFERROR(AVERAGEIF(Capability!$A$2:$A$106,"C-cj-*",Capability!$F$2:$F$106),"")</f>
        <v/>
      </c>
      <c r="E9">
        <f>IF(COUNT(Capability!$F$2:$F$106)=0,0,IF(COUNTBLANK(INDEX(Capability!$F$2:$F$106,MATCH("C-cj-*",Capability!$A$2:$A$106,0)):INDEX(Capability!$F$2:$F$106,MATCH("C-cj-*",Capability!$A$2:$A$106,0)+COUNTIF(Capability!$A$2:$A$106,"C-cj-*")-1))=0,1,0))</f>
        <v/>
      </c>
    </row>
    <row r="10">
      <c r="A10" s="17" t="inlineStr">
        <is>
          <t>Threat visibility</t>
        </is>
      </c>
      <c r="B10" s="17" t="inlineStr">
        <is>
          <t>tv</t>
        </is>
      </c>
      <c r="C10" s="17" t="n">
        <v>1.2</v>
      </c>
      <c r="D10" s="17">
        <f>IFERROR(AVERAGEIF(Capability!$A$2:$A$106,"C-tv-*",Capability!$F$2:$F$106),"")</f>
        <v/>
      </c>
      <c r="E10">
        <f>IF(COUNT(Capability!$F$2:$F$106)=0,0,IF(COUNTBLANK(INDEX(Capability!$F$2:$F$106,MATCH("C-tv-*",Capability!$A$2:$A$106,0)):INDEX(Capability!$F$2:$F$106,MATCH("C-tv-*",Capability!$A$2:$A$106,0)+COUNTIF(Capability!$A$2:$A$106,"C-tv-*")-1))=0,1,0))</f>
        <v/>
      </c>
    </row>
    <row r="11">
      <c r="A11" s="17" t="inlineStr">
        <is>
          <t>Threat detection</t>
        </is>
      </c>
      <c r="B11" s="17" t="inlineStr">
        <is>
          <t>td</t>
        </is>
      </c>
      <c r="C11" s="17" t="n">
        <v>1</v>
      </c>
      <c r="D11" s="17">
        <f>IFERROR(AVERAGEIF(Capability!$A$2:$A$106,"C-td-*",Capability!$F$2:$F$106),"")</f>
        <v/>
      </c>
      <c r="E11">
        <f>IF(COUNT(Capability!$F$2:$F$106)=0,0,IF(COUNTBLANK(INDEX(Capability!$F$2:$F$106,MATCH("C-td-*",Capability!$A$2:$A$106,0)):INDEX(Capability!$F$2:$F$106,MATCH("C-td-*",Capability!$A$2:$A$106,0)+COUNTIF(Capability!$A$2:$A$106,"C-td-*")-1))=0,1,0))</f>
        <v/>
      </c>
    </row>
    <row r="12">
      <c r="A12" s="17" t="inlineStr">
        <is>
          <t>Threat hunting</t>
        </is>
      </c>
      <c r="B12" s="17" t="inlineStr">
        <is>
          <t>th</t>
        </is>
      </c>
      <c r="C12" s="17" t="n">
        <v>0.7</v>
      </c>
      <c r="D12" s="17">
        <f>IFERROR(AVERAGEIF(Capability!$A$2:$A$106,"C-th-*",Capability!$F$2:$F$106),"")</f>
        <v/>
      </c>
      <c r="E12">
        <f>IF(COUNT(Capability!$F$2:$F$106)=0,0,IF(COUNTBLANK(INDEX(Capability!$F$2:$F$106,MATCH("C-th-*",Capability!$A$2:$A$106,0)):INDEX(Capability!$F$2:$F$106,MATCH("C-th-*",Capability!$A$2:$A$106,0)+COUNTIF(Capability!$A$2:$A$106,"C-th-*")-1))=0,1,0))</f>
        <v/>
      </c>
    </row>
    <row r="13">
      <c r="A13" s="17" t="inlineStr">
        <is>
          <t>Response</t>
        </is>
      </c>
      <c r="B13" s="17" t="inlineStr">
        <is>
          <t>rs</t>
        </is>
      </c>
      <c r="C13" s="17" t="n">
        <v>1.1</v>
      </c>
      <c r="D13" s="17">
        <f>IFERROR(AVERAGEIF(Capability!$A$2:$A$106,"C-rs-*",Capability!$F$2:$F$106),"")</f>
        <v/>
      </c>
      <c r="E13">
        <f>IF(COUNT(Capability!$F$2:$F$106)=0,0,IF(COUNTBLANK(INDEX(Capability!$F$2:$F$106,MATCH("C-rs-*",Capability!$A$2:$A$106,0)):INDEX(Capability!$F$2:$F$106,MATCH("C-rs-*",Capability!$A$2:$A$106,0)+COUNTIF(Capability!$A$2:$A$106,"C-rs-*")-1))=0,1,0))</f>
        <v/>
      </c>
    </row>
    <row r="14">
      <c r="A14" s="17" t="inlineStr">
        <is>
          <t>Validation and adversary emulation</t>
        </is>
      </c>
      <c r="B14" s="17" t="inlineStr">
        <is>
          <t>val</t>
        </is>
      </c>
      <c r="C14" s="17" t="n">
        <v>1</v>
      </c>
      <c r="D14" s="17">
        <f>IFERROR(AVERAGEIF(Capability!$A$2:$A$106,"C-val-*",Capability!$F$2:$F$106),"")</f>
        <v/>
      </c>
      <c r="E14">
        <f>IF(COUNT(Capability!$F$2:$F$106)=0,0,IF(COUNTBLANK(INDEX(Capability!$F$2:$F$106,MATCH("C-val-*",Capability!$A$2:$A$106,0)):INDEX(Capability!$F$2:$F$106,MATCH("C-val-*",Capability!$A$2:$A$106,0)+COUNTIF(Capability!$A$2:$A$106,"C-val-*")-1))=0,1,0))</f>
        <v/>
      </c>
    </row>
    <row r="15">
      <c r="A15" s="17" t="inlineStr">
        <is>
          <t>Continuous improvement</t>
        </is>
      </c>
      <c r="B15" s="17" t="inlineStr">
        <is>
          <t>ci</t>
        </is>
      </c>
      <c r="C15" s="17" t="n">
        <v>0.9</v>
      </c>
      <c r="D15" s="17">
        <f>IFERROR(AVERAGEIF(Capability!$A$2:$A$106,"C-ci-*",Capability!$F$2:$F$106),"")</f>
        <v/>
      </c>
      <c r="E15">
        <f>IF(COUNT(Capability!$F$2:$F$106)=0,0,IF(COUNTBLANK(INDEX(Capability!$F$2:$F$106,MATCH("C-ci-*",Capability!$A$2:$A$106,0)):INDEX(Capability!$F$2:$F$106,MATCH("C-ci-*",Capability!$A$2:$A$106,0)+COUNTIF(Capability!$A$2:$A$106,"C-ci-*")-1))=0,1,0))</f>
        <v/>
      </c>
    </row>
    <row r="17">
      <c r="A17" s="16" t="inlineStr">
        <is>
          <t>Diagnostic Tier Index and Governed Maturity (calculated)</t>
        </is>
      </c>
    </row>
    <row r="18">
      <c r="A18" s="13" t="inlineStr">
        <is>
          <t>Tier</t>
        </is>
      </c>
      <c r="B18" s="13" t="inlineStr">
        <is>
          <t>Question it answers</t>
        </is>
      </c>
      <c r="C18" s="13" t="inlineStr">
        <is>
          <t>Diagnostic Tier Index</t>
        </is>
      </c>
      <c r="D18" s="13" t="inlineStr">
        <is>
          <t>Diagnostic level</t>
        </is>
      </c>
      <c r="E18" s="13" t="inlineStr">
        <is>
          <t>Governed level</t>
        </is>
      </c>
      <c r="F18" s="13" t="inlineStr">
        <is>
          <t>Constraint</t>
        </is>
      </c>
      <c r="G18" s="18" t="inlineStr">
        <is>
          <t>Complete?</t>
        </is>
      </c>
    </row>
    <row r="19" ht="40" customHeight="1">
      <c r="A19" s="14" t="inlineStr">
        <is>
          <t>Strategic &amp; Governance Foundation</t>
        </is>
      </c>
      <c r="B19" s="15" t="inlineStr">
        <is>
          <t>Do we know what we are protecting, why, and who decides?</t>
        </is>
      </c>
      <c r="C19" s="15">
        <f>IF((IF(D6="",0,C6)+IF(D7="",0,C7)+IF(D8="",0,C8)+IF(D9="",0,C9))=0,"",(IF(D6="",0,D6*C6)+IF(D7="",0,D7*C7)+IF(D8="",0,D8*C8)+IF(D9="",0,D9*C9))/(IF(D6="",0,C6)+IF(D7="",0,C7)+IF(D8="",0,C8)+IF(D9="",0,C9)))</f>
        <v/>
      </c>
      <c r="D19" s="15">
        <f>IF(C19="","",FLOOR(C19,1))</f>
        <v/>
      </c>
      <c r="E19" s="15">
        <f>IF(D19="","",D19)</f>
        <v/>
      </c>
      <c r="F19" s="15" t="inlineStr">
        <is>
          <t>Foundation tier — nothing beneath it</t>
        </is>
      </c>
      <c r="G19">
        <f>E6*E7*E8*E9</f>
        <v/>
      </c>
    </row>
    <row r="20" ht="40" customHeight="1">
      <c r="A20" s="14" t="inlineStr">
        <is>
          <t>Engineering &amp; Operational Capability</t>
        </is>
      </c>
      <c r="B20" s="15" t="inlineStr">
        <is>
          <t>Can we see it, detect it, and act inside the adversary's window?</t>
        </is>
      </c>
      <c r="C20" s="15">
        <f>IF((IF(D10="",0,C10)+IF(D11="",0,C11)+IF(D12="",0,C12)+IF(D13="",0,C13))=0,"",(IF(D10="",0,D10*C10)+IF(D11="",0,D11*C11)+IF(D12="",0,D12*C12)+IF(D13="",0,D13*C13))/(IF(D10="",0,C10)+IF(D11="",0,C11)+IF(D12="",0,C12)+IF(D13="",0,C13)))</f>
        <v/>
      </c>
      <c r="D20" s="15">
        <f>IF(C20="","",FLOOR(C20,1))</f>
        <v/>
      </c>
      <c r="E20" s="15">
        <f>IF(D20="","",MIN(D20,E19))</f>
        <v/>
      </c>
      <c r="F20" s="15">
        <f>IF(OR(D20="",E19=""),"",IF(D20&gt;E19,"Constrained by the tier below at Level "&amp;E19,"Not constrained"))</f>
        <v/>
      </c>
      <c r="G20">
        <f>E10*E11*E12*E13</f>
        <v/>
      </c>
    </row>
    <row r="21" ht="40" customHeight="1">
      <c r="A21" s="14" t="inlineStr">
        <is>
          <t>Assurance &amp; Evolution</t>
        </is>
      </c>
      <c r="B21" s="15" t="inlineStr">
        <is>
          <t>Can we prove it works, and does the system learn?</t>
        </is>
      </c>
      <c r="C21" s="15">
        <f>IF((IF(D14="",0,C14)+IF(D15="",0,C15))=0,"",(IF(D14="",0,D14*C14)+IF(D15="",0,D15*C15))/(IF(D14="",0,C14)+IF(D15="",0,C15)))</f>
        <v/>
      </c>
      <c r="D21" s="15">
        <f>IF(C21="","",FLOOR(C21,1))</f>
        <v/>
      </c>
      <c r="E21" s="15">
        <f>IF(D21="","",MIN(D21,E20))</f>
        <v/>
      </c>
      <c r="F21" s="15">
        <f>IF(OR(D21="",E20=""),"",IF(D21&gt;E20,"Constrained by the tier below at Level "&amp;E20,"Not constrained"))</f>
        <v/>
      </c>
      <c r="G21">
        <f>E14*E15</f>
        <v/>
      </c>
    </row>
    <row r="23">
      <c r="A23" s="16" t="inlineStr">
        <is>
          <t>Governed UTIOM Maturity</t>
        </is>
      </c>
      <c r="C23" s="8">
        <f>IF(AND(G19=1,G20=1,G21=1),IF(COUNT(E19:E21)=0,"",MIN(E19:E21)),"")</f>
        <v/>
      </c>
      <c r="D23" t="inlineStr">
        <is>
          <t>official — requires all 10 domains scored</t>
        </is>
      </c>
      <c r="F23">
        <f>IF(AND(G19=1,G20=1,G21=1),"Official","Not official: complete all 10 domains")</f>
        <v/>
      </c>
    </row>
    <row r="24">
      <c r="A24" t="inlineStr">
        <is>
          <t>Diagnostic Capability Index</t>
        </is>
      </c>
      <c r="C24">
        <f>IFERROR(MIN(D6:D15)*0.65+AVERAGE(D6:D15)*0.35,"")</f>
        <v/>
      </c>
      <c r="D24" t="inlineStr">
        <is>
          <t>continuous — trend, radar, prioritisation. Not a maturity level.</t>
        </is>
      </c>
    </row>
    <row r="25">
      <c r="A25" t="inlineStr">
        <is>
          <t>Provisional governed maturity</t>
        </is>
      </c>
      <c r="C25">
        <f>IF(AND(G19=1,G20=1,G21=1),"",IF(COUNT(E19:E21)=0,"",MIN(E19:E21)))</f>
        <v/>
      </c>
      <c r="D25" t="inlineStr">
        <is>
          <t>indicative only while domains remain unscored — not an official result</t>
        </is>
      </c>
    </row>
    <row r="26" ht="30" customHeight="1">
      <c r="A26" s="12" t="inlineStr">
        <is>
          <t>Diagnostic Capability Index and Governed UTIOM Maturity are different results and must not be compared. The index is continuous and drives prioritisation; the governed level is ordinal and is the official result.</t>
        </is>
      </c>
    </row>
    <row r="27" ht="30" customHeight="1">
      <c r="A27" s="12" t="inlineStr">
        <is>
          <t>A tier cannot be governed above the tier it rests on. Where that constraint applies, the reason is shown rather than the score silently lowered.</t>
        </is>
      </c>
    </row>
    <row r="28" ht="30" customHeight="1">
      <c r="A28" s="12" t="inlineStr">
        <is>
          <t>STRATA is an explanatory enabling lens. It explains why a capability is strong or weak, is not a maturity score, and never changes any result here.</t>
        </is>
      </c>
    </row>
    <row r="29" ht="30" customHeight="1">
      <c r="A29" s="12" t="inlineStr">
        <is>
          <t>TID-CMM and TIR-CMM are optional depth. They constrain a governed level downward and never raise it.</t>
        </is>
      </c>
    </row>
    <row r="30" ht="30" customHeight="1">
      <c r="A30" s="12" t="inlineStr">
        <is>
          <t>Assured Maturity is reserved for the Security Assurance evidence layer and is not produced by this workbook.</t>
        </is>
      </c>
    </row>
  </sheetData>
  <mergeCells count="7">
    <mergeCell ref="A2:F2"/>
    <mergeCell ref="A28:F28"/>
    <mergeCell ref="A3:F3"/>
    <mergeCell ref="A27:F27"/>
    <mergeCell ref="A26:F26"/>
    <mergeCell ref="A30:F30"/>
    <mergeCell ref="A29:F29"/>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54"/>
  <sheetViews>
    <sheetView workbookViewId="0">
      <pane ySplit="1" topLeftCell="A2" activePane="bottomLeft" state="frozen"/>
      <selection pane="bottomLeft" activeCell="A1" sqref="A1"/>
    </sheetView>
  </sheetViews>
  <sheetFormatPr baseColWidth="8" defaultRowHeight="15"/>
  <cols>
    <col width="11" customWidth="1" min="1" max="1"/>
    <col width="7" customWidth="1" min="2" max="2"/>
    <col width="32" customWidth="1" min="3" max="3"/>
    <col width="20" customWidth="1" min="4" max="4"/>
    <col width="88" customWidth="1" min="5" max="5"/>
    <col width="9" customWidth="1" min="6" max="6"/>
    <col width="32" customWidth="1" min="7" max="7"/>
  </cols>
  <sheetData>
    <row r="1" ht="22" customHeight="1">
      <c r="A1" s="4" t="inlineStr">
        <is>
          <t>ID</t>
        </is>
      </c>
      <c r="B1" s="4" t="inlineStr">
        <is>
          <t>Level</t>
        </is>
      </c>
      <c r="C1" s="4" t="inlineStr">
        <is>
          <t>Level name</t>
        </is>
      </c>
      <c r="D1" s="4" t="inlineStr">
        <is>
          <t>Pillar</t>
        </is>
      </c>
      <c r="E1" s="4" t="inlineStr">
        <is>
          <t>Criterion</t>
        </is>
      </c>
      <c r="F1" s="4" t="inlineStr">
        <is>
          <t>Met 1/0</t>
        </is>
      </c>
      <c r="G1" s="4" t="inlineStr">
        <is>
          <t>Evidence</t>
        </is>
      </c>
    </row>
    <row r="2">
      <c r="A2" s="5" t="inlineStr">
        <is>
          <t>M1-01</t>
        </is>
      </c>
      <c r="B2" s="5" t="n">
        <v>1</v>
      </c>
      <c r="C2" s="5" t="inlineStr">
        <is>
          <t>Reactive / Threat-aware</t>
        </is>
      </c>
      <c r="D2" s="5" t="inlineStr">
        <is>
          <t>Leadership</t>
        </is>
      </c>
      <c r="E2" s="6" t="inlineStr">
        <is>
          <t>Business-critical assets have been identified, even informally</t>
        </is>
      </c>
      <c r="F2" s="5" t="inlineStr"/>
      <c r="G2" s="5" t="inlineStr"/>
    </row>
    <row r="3">
      <c r="A3" s="5" t="inlineStr">
        <is>
          <t>M1-02</t>
        </is>
      </c>
      <c r="B3" s="5" t="n">
        <v>1</v>
      </c>
      <c r="C3" s="5" t="inlineStr">
        <is>
          <t>Reactive / Threat-aware</t>
        </is>
      </c>
      <c r="D3" s="5" t="inlineStr">
        <is>
          <t>Leadership</t>
        </is>
      </c>
      <c r="E3" s="6" t="inlineStr">
        <is>
          <t>Someone is explicitly accountable for security operations outcomes</t>
        </is>
      </c>
      <c r="F3" s="5" t="inlineStr"/>
      <c r="G3" s="5" t="inlineStr"/>
    </row>
    <row r="4">
      <c r="A4" s="5" t="inlineStr">
        <is>
          <t>M1-03</t>
        </is>
      </c>
      <c r="B4" s="5" t="n">
        <v>1</v>
      </c>
      <c r="C4" s="5" t="inlineStr">
        <is>
          <t>Reactive / Threat-aware</t>
        </is>
      </c>
      <c r="D4" s="5" t="inlineStr">
        <is>
          <t>Engineering</t>
        </is>
      </c>
      <c r="E4" s="6" t="inlineStr">
        <is>
          <t>At least some detections are mapped to ATT&amp;CK techniques</t>
        </is>
      </c>
      <c r="F4" s="5" t="inlineStr"/>
      <c r="G4" s="5" t="inlineStr"/>
    </row>
    <row r="5">
      <c r="A5" s="5" t="inlineStr">
        <is>
          <t>M1-04</t>
        </is>
      </c>
      <c r="B5" s="5" t="n">
        <v>1</v>
      </c>
      <c r="C5" s="5" t="inlineStr">
        <is>
          <t>Reactive / Threat-aware</t>
        </is>
      </c>
      <c r="D5" s="5" t="inlineStr">
        <is>
          <t>Engineering</t>
        </is>
      </c>
      <c r="E5" s="6" t="inlineStr">
        <is>
          <t>Logs from key systems are aggregated into a searchable platform</t>
        </is>
      </c>
      <c r="F5" s="5" t="inlineStr"/>
      <c r="G5" s="5" t="inlineStr"/>
    </row>
    <row r="6">
      <c r="A6" s="5" t="inlineStr">
        <is>
          <t>M1-05</t>
        </is>
      </c>
      <c r="B6" s="5" t="n">
        <v>1</v>
      </c>
      <c r="C6" s="5" t="inlineStr">
        <is>
          <t>Reactive / Threat-aware</t>
        </is>
      </c>
      <c r="D6" s="5" t="inlineStr">
        <is>
          <t>Operations</t>
        </is>
      </c>
      <c r="E6" s="6" t="inlineStr">
        <is>
          <t>Incidents are recorded with enough context to review afterwards</t>
        </is>
      </c>
      <c r="F6" s="5" t="inlineStr"/>
      <c r="G6" s="5" t="inlineStr"/>
    </row>
    <row r="7">
      <c r="A7" s="5" t="inlineStr">
        <is>
          <t>M1-06</t>
        </is>
      </c>
      <c r="B7" s="5" t="n">
        <v>1</v>
      </c>
      <c r="C7" s="5" t="inlineStr">
        <is>
          <t>Reactive / Threat-aware</t>
        </is>
      </c>
      <c r="D7" s="5" t="inlineStr">
        <is>
          <t>Operations</t>
        </is>
      </c>
      <c r="E7" s="6" t="inlineStr">
        <is>
          <t>Basic response times are recorded, even if not yet trended</t>
        </is>
      </c>
      <c r="F7" s="5" t="inlineStr"/>
      <c r="G7" s="5" t="inlineStr"/>
    </row>
    <row r="8">
      <c r="A8" s="5" t="inlineStr">
        <is>
          <t>M2-01</t>
        </is>
      </c>
      <c r="B8" s="5" t="n">
        <v>2</v>
      </c>
      <c r="C8" s="5" t="inlineStr">
        <is>
          <t>Structured / Threat-informed</t>
        </is>
      </c>
      <c r="D8" s="5" t="inlineStr">
        <is>
          <t>Leadership</t>
        </is>
      </c>
      <c r="E8" s="6" t="inlineStr">
        <is>
          <t>A crown jewel registry exists with named business owners</t>
        </is>
      </c>
      <c r="F8" s="5" t="inlineStr"/>
      <c r="G8" s="5" t="inlineStr"/>
    </row>
    <row r="9">
      <c r="A9" s="5" t="inlineStr">
        <is>
          <t>M2-02</t>
        </is>
      </c>
      <c r="B9" s="5" t="n">
        <v>2</v>
      </c>
      <c r="C9" s="5" t="inlineStr">
        <is>
          <t>Structured / Threat-informed</t>
        </is>
      </c>
      <c r="D9" s="5" t="inlineStr">
        <is>
          <t>Leadership</t>
        </is>
      </c>
      <c r="E9" s="6" t="inlineStr">
        <is>
          <t>A documented threat profile names the adversaries relevant to your sector</t>
        </is>
      </c>
      <c r="F9" s="5" t="inlineStr"/>
      <c r="G9" s="5" t="inlineStr"/>
    </row>
    <row r="10">
      <c r="A10" s="5" t="inlineStr">
        <is>
          <t>M2-03</t>
        </is>
      </c>
      <c r="B10" s="5" t="n">
        <v>2</v>
      </c>
      <c r="C10" s="5" t="inlineStr">
        <is>
          <t>Structured / Threat-informed</t>
        </is>
      </c>
      <c r="D10" s="5" t="inlineStr">
        <is>
          <t>Engineering</t>
        </is>
      </c>
      <c r="E10" s="6" t="inlineStr">
        <is>
          <t>Telemetry coverage is designed from crown jewels outward, not from vendor defaults</t>
        </is>
      </c>
      <c r="F10" s="5" t="inlineStr"/>
      <c r="G10" s="5" t="inlineStr"/>
    </row>
    <row r="11">
      <c r="A11" s="5" t="inlineStr">
        <is>
          <t>M2-04</t>
        </is>
      </c>
      <c r="B11" s="5" t="n">
        <v>2</v>
      </c>
      <c r="C11" s="5" t="inlineStr">
        <is>
          <t>Structured / Threat-informed</t>
        </is>
      </c>
      <c r="D11" s="5" t="inlineStr">
        <is>
          <t>Engineering</t>
        </is>
      </c>
      <c r="E11" s="6" t="inlineStr">
        <is>
          <t>Detection rules are held under version control with traceable history</t>
        </is>
      </c>
      <c r="F11" s="5" t="inlineStr"/>
      <c r="G11" s="5" t="inlineStr"/>
    </row>
    <row r="12">
      <c r="A12" s="5" t="inlineStr">
        <is>
          <t>M2-05</t>
        </is>
      </c>
      <c r="B12" s="5" t="n">
        <v>2</v>
      </c>
      <c r="C12" s="5" t="inlineStr">
        <is>
          <t>Structured / Threat-informed</t>
        </is>
      </c>
      <c r="D12" s="5" t="inlineStr">
        <is>
          <t>Operations</t>
        </is>
      </c>
      <c r="E12" s="6" t="inlineStr">
        <is>
          <t>Threat intelligence consumption is filtered through the documented threat profile</t>
        </is>
      </c>
      <c r="F12" s="5" t="inlineStr"/>
      <c r="G12" s="5" t="inlineStr"/>
    </row>
    <row r="13">
      <c r="A13" s="5" t="inlineStr">
        <is>
          <t>M2-06</t>
        </is>
      </c>
      <c r="B13" s="5" t="n">
        <v>2</v>
      </c>
      <c r="C13" s="5" t="inlineStr">
        <is>
          <t>Structured / Threat-informed</t>
        </is>
      </c>
      <c r="D13" s="5" t="inlineStr">
        <is>
          <t>Leadership</t>
        </is>
      </c>
      <c r="E13" s="6" t="inlineStr">
        <is>
          <t>MITRE ATT&amp;CK TTPs are explicitly mapped to each crown jewel</t>
        </is>
      </c>
      <c r="F13" s="5" t="inlineStr"/>
      <c r="G13" s="5" t="inlineStr"/>
    </row>
    <row r="14">
      <c r="A14" s="5" t="inlineStr">
        <is>
          <t>M2-07</t>
        </is>
      </c>
      <c r="B14" s="5" t="n">
        <v>2</v>
      </c>
      <c r="C14" s="5" t="inlineStr">
        <is>
          <t>Structured / Threat-informed</t>
        </is>
      </c>
      <c r="D14" s="5" t="inlineStr">
        <is>
          <t>Engineering</t>
        </is>
      </c>
      <c r="E14" s="6" t="inlineStr">
        <is>
          <t>Crown jewel telemetry coverage is measured per MITRE tactic and per threat model</t>
        </is>
      </c>
      <c r="F14" s="5" t="inlineStr"/>
      <c r="G14" s="5" t="inlineStr"/>
    </row>
    <row r="15">
      <c r="A15" s="5" t="inlineStr">
        <is>
          <t>M2-08</t>
        </is>
      </c>
      <c r="B15" s="5" t="n">
        <v>2</v>
      </c>
      <c r="C15" s="5" t="inlineStr">
        <is>
          <t>Structured / Threat-informed</t>
        </is>
      </c>
      <c r="D15" s="5" t="inlineStr">
        <is>
          <t>Operations</t>
        </is>
      </c>
      <c r="E15" s="6" t="inlineStr">
        <is>
          <t>MTTD and MTTC are tracked as standing metrics rather than pulled per incident</t>
        </is>
      </c>
      <c r="F15" s="5" t="inlineStr"/>
      <c r="G15" s="5" t="inlineStr"/>
    </row>
    <row r="16">
      <c r="A16" s="5" t="inlineStr">
        <is>
          <t>M2-09</t>
        </is>
      </c>
      <c r="B16" s="5" t="n">
        <v>2</v>
      </c>
      <c r="C16" s="5" t="inlineStr">
        <is>
          <t>Structured / Threat-informed</t>
        </is>
      </c>
      <c r="D16" s="5" t="inlineStr">
        <is>
          <t>Engineering</t>
        </is>
      </c>
      <c r="E16" s="6" t="inlineStr">
        <is>
          <t>Detection verification is planned at the point rules are written, not afterwards</t>
        </is>
      </c>
      <c r="F16" s="5" t="inlineStr"/>
      <c r="G16" s="5" t="inlineStr"/>
    </row>
    <row r="17">
      <c r="A17" s="5" t="inlineStr">
        <is>
          <t>M2-10</t>
        </is>
      </c>
      <c r="B17" s="5" t="n">
        <v>2</v>
      </c>
      <c r="C17" s="5" t="inlineStr">
        <is>
          <t>Structured / Threat-informed</t>
        </is>
      </c>
      <c r="D17" s="5" t="inlineStr">
        <is>
          <t>Operations</t>
        </is>
      </c>
      <c r="E17" s="6" t="inlineStr">
        <is>
          <t>Response playbooks exist for the highest priority threats to crown jewels</t>
        </is>
      </c>
      <c r="F17" s="5" t="inlineStr"/>
      <c r="G17" s="5" t="inlineStr"/>
    </row>
    <row r="18">
      <c r="A18" s="5" t="inlineStr">
        <is>
          <t>M2-11</t>
        </is>
      </c>
      <c r="B18" s="5" t="n">
        <v>2</v>
      </c>
      <c r="C18" s="5" t="inlineStr">
        <is>
          <t>Structured / Threat-informed</t>
        </is>
      </c>
      <c r="D18" s="5" t="inlineStr">
        <is>
          <t>Engineering</t>
        </is>
      </c>
      <c r="E18" s="6" t="inlineStr">
        <is>
          <t>Required adversary evidence is defined per attack path before telemetry is sourced</t>
        </is>
      </c>
      <c r="F18" s="5" t="inlineStr"/>
      <c r="G18" s="5" t="inlineStr"/>
    </row>
    <row r="19">
      <c r="A19" s="5" t="inlineStr">
        <is>
          <t>M3-01</t>
        </is>
      </c>
      <c r="B19" s="5" t="n">
        <v>3</v>
      </c>
      <c r="C19" s="5" t="inlineStr">
        <is>
          <t>Integrated / Unified</t>
        </is>
      </c>
      <c r="D19" s="5" t="inlineStr">
        <is>
          <t>Leadership</t>
        </is>
      </c>
      <c r="E19" s="6" t="inlineStr">
        <is>
          <t>Leadership can trace any incident to a policy, metric or capability</t>
        </is>
      </c>
      <c r="F19" s="5" t="inlineStr"/>
      <c r="G19" s="5" t="inlineStr"/>
    </row>
    <row r="20">
      <c r="A20" s="5" t="inlineStr">
        <is>
          <t>M3-02</t>
        </is>
      </c>
      <c r="B20" s="5" t="n">
        <v>3</v>
      </c>
      <c r="C20" s="5" t="inlineStr">
        <is>
          <t>Integrated / Unified</t>
        </is>
      </c>
      <c r="D20" s="5" t="inlineStr">
        <is>
          <t>Leadership</t>
        </is>
      </c>
      <c r="E20" s="6" t="inlineStr">
        <is>
          <t>Strategy is revised on evidence from real operational outcomes</t>
        </is>
      </c>
      <c r="F20" s="5" t="inlineStr"/>
      <c r="G20" s="5" t="inlineStr"/>
    </row>
    <row r="21">
      <c r="A21" s="5" t="inlineStr">
        <is>
          <t>M3-03</t>
        </is>
      </c>
      <c r="B21" s="5" t="n">
        <v>3</v>
      </c>
      <c r="C21" s="5" t="inlineStr">
        <is>
          <t>Integrated / Unified</t>
        </is>
      </c>
      <c r="D21" s="5" t="inlineStr">
        <is>
          <t>Engineering</t>
        </is>
      </c>
      <c r="E21" s="6" t="inlineStr">
        <is>
          <t>Every live detection rule traces to a threat model and a crown jewel</t>
        </is>
      </c>
      <c r="F21" s="5" t="inlineStr"/>
      <c r="G21" s="5" t="inlineStr"/>
    </row>
    <row r="22">
      <c r="A22" s="5" t="inlineStr">
        <is>
          <t>M3-04</t>
        </is>
      </c>
      <c r="B22" s="5" t="n">
        <v>3</v>
      </c>
      <c r="C22" s="5" t="inlineStr">
        <is>
          <t>Integrated / Unified</t>
        </is>
      </c>
      <c r="D22" s="5" t="inlineStr">
        <is>
          <t>Engineering</t>
        </is>
      </c>
      <c r="E22" s="6" t="inlineStr">
        <is>
          <t>Post-incident findings change telemetry and detection logic, not just documentation</t>
        </is>
      </c>
      <c r="F22" s="5" t="inlineStr"/>
      <c r="G22" s="5" t="inlineStr"/>
    </row>
    <row r="23">
      <c r="A23" s="5" t="inlineStr">
        <is>
          <t>M3-05</t>
        </is>
      </c>
      <c r="B23" s="5" t="n">
        <v>3</v>
      </c>
      <c r="C23" s="5" t="inlineStr">
        <is>
          <t>Integrated / Unified</t>
        </is>
      </c>
      <c r="D23" s="5" t="inlineStr">
        <is>
          <t>Operations</t>
        </is>
      </c>
      <c r="E23" s="6" t="inlineStr">
        <is>
          <t>Detection, response and strategy work from a single shared set of priorities</t>
        </is>
      </c>
      <c r="F23" s="5" t="inlineStr"/>
      <c r="G23" s="5" t="inlineStr"/>
    </row>
    <row r="24">
      <c r="A24" s="5" t="inlineStr">
        <is>
          <t>M3-06</t>
        </is>
      </c>
      <c r="B24" s="5" t="n">
        <v>3</v>
      </c>
      <c r="C24" s="5" t="inlineStr">
        <is>
          <t>Integrated / Unified</t>
        </is>
      </c>
      <c r="D24" s="5" t="inlineStr">
        <is>
          <t>Operations</t>
        </is>
      </c>
      <c r="E24" s="6" t="inlineStr">
        <is>
          <t>Threat hunting is hypothesis-driven and derived from documented threat models</t>
        </is>
      </c>
      <c r="F24" s="5" t="inlineStr"/>
      <c r="G24" s="5" t="inlineStr"/>
    </row>
    <row r="25">
      <c r="A25" s="5" t="inlineStr">
        <is>
          <t>M3-07</t>
        </is>
      </c>
      <c r="B25" s="5" t="n">
        <v>3</v>
      </c>
      <c r="C25" s="5" t="inlineStr">
        <is>
          <t>Integrated / Unified</t>
        </is>
      </c>
      <c r="D25" s="5" t="inlineStr">
        <is>
          <t>Operations</t>
        </is>
      </c>
      <c r="E25" s="6" t="inlineStr">
        <is>
          <t>Playbook coverage is measured as a ratio against live detection rules</t>
        </is>
      </c>
      <c r="F25" s="5" t="inlineStr"/>
      <c r="G25" s="5" t="inlineStr"/>
    </row>
    <row r="26">
      <c r="A26" s="5" t="inlineStr">
        <is>
          <t>M3-08</t>
        </is>
      </c>
      <c r="B26" s="5" t="n">
        <v>3</v>
      </c>
      <c r="C26" s="5" t="inlineStr">
        <is>
          <t>Integrated / Unified</t>
        </is>
      </c>
      <c r="D26" s="5" t="inlineStr">
        <is>
          <t>Operations</t>
        </is>
      </c>
      <c r="E26" s="6" t="inlineStr">
        <is>
          <t>Incident records carry contextual tags for crown jewel, TTP and attack path</t>
        </is>
      </c>
      <c r="F26" s="5" t="inlineStr"/>
      <c r="G26" s="5" t="inlineStr"/>
    </row>
    <row r="27">
      <c r="A27" s="5" t="inlineStr">
        <is>
          <t>M3-09</t>
        </is>
      </c>
      <c r="B27" s="5" t="n">
        <v>3</v>
      </c>
      <c r="C27" s="5" t="inlineStr">
        <is>
          <t>Integrated / Unified</t>
        </is>
      </c>
      <c r="D27" s="5" t="inlineStr">
        <is>
          <t>Operations</t>
        </is>
      </c>
      <c r="E27" s="6" t="inlineStr">
        <is>
          <t>Red or purple team exercises run on a defined cadence rather than opportunistically</t>
        </is>
      </c>
      <c r="F27" s="5" t="inlineStr"/>
      <c r="G27" s="5" t="inlineStr"/>
    </row>
    <row r="28">
      <c r="A28" s="5" t="inlineStr">
        <is>
          <t>M3-10</t>
        </is>
      </c>
      <c r="B28" s="5" t="n">
        <v>3</v>
      </c>
      <c r="C28" s="5" t="inlineStr">
        <is>
          <t>Integrated / Unified</t>
        </is>
      </c>
      <c r="D28" s="5" t="inlineStr">
        <is>
          <t>Operations</t>
        </is>
      </c>
      <c r="E28" s="6" t="inlineStr">
        <is>
          <t>Reported metrics are anchored to crown jewels rather than alert volume</t>
        </is>
      </c>
      <c r="F28" s="5" t="inlineStr"/>
      <c r="G28" s="5" t="inlineStr"/>
    </row>
    <row r="29">
      <c r="A29" s="5" t="inlineStr">
        <is>
          <t>M3-11</t>
        </is>
      </c>
      <c r="B29" s="5" t="n">
        <v>3</v>
      </c>
      <c r="C29" s="5" t="inlineStr">
        <is>
          <t>Integrated / Unified</t>
        </is>
      </c>
      <c r="D29" s="5" t="inlineStr">
        <is>
          <t>Engineering</t>
        </is>
      </c>
      <c r="E29" s="6" t="inlineStr">
        <is>
          <t>Every live detection traces from rule to threat model to technique to crown jewel to business consequence</t>
        </is>
      </c>
      <c r="F29" s="5" t="inlineStr"/>
      <c r="G29" s="5" t="inlineStr"/>
    </row>
    <row r="30">
      <c r="A30" s="5" t="inlineStr">
        <is>
          <t>M3-12</t>
        </is>
      </c>
      <c r="B30" s="5" t="n">
        <v>3</v>
      </c>
      <c r="C30" s="5" t="inlineStr">
        <is>
          <t>Integrated / Unified</t>
        </is>
      </c>
      <c r="D30" s="5" t="inlineStr">
        <is>
          <t>Engineering</t>
        </is>
      </c>
      <c r="E30" s="6" t="inlineStr">
        <is>
          <t>Missing evidence becomes a prioritised telemetry engineering requirement with a named owner</t>
        </is>
      </c>
      <c r="F30" s="5" t="inlineStr"/>
      <c r="G30" s="5" t="inlineStr"/>
    </row>
    <row r="31">
      <c r="A31" s="5" t="inlineStr">
        <is>
          <t>M4-01</t>
        </is>
      </c>
      <c r="B31" s="5" t="n">
        <v>4</v>
      </c>
      <c r="C31" s="5" t="inlineStr">
        <is>
          <t>Adaptive / Engineering-led</t>
        </is>
      </c>
      <c r="D31" s="5" t="inlineStr">
        <is>
          <t>Leadership</t>
        </is>
      </c>
      <c r="E31" s="6" t="inlineStr">
        <is>
          <t>Investment decisions are traceable to measured risk reduction</t>
        </is>
      </c>
      <c r="F31" s="5" t="inlineStr"/>
      <c r="G31" s="5" t="inlineStr"/>
    </row>
    <row r="32">
      <c r="A32" s="5" t="inlineStr">
        <is>
          <t>M4-02</t>
        </is>
      </c>
      <c r="B32" s="5" t="n">
        <v>4</v>
      </c>
      <c r="C32" s="5" t="inlineStr">
        <is>
          <t>Adaptive / Engineering-led</t>
        </is>
      </c>
      <c r="D32" s="5" t="inlineStr">
        <is>
          <t>Engineering</t>
        </is>
      </c>
      <c r="E32" s="6" t="inlineStr">
        <is>
          <t>Detection is deployed through CI/CD with automated testing and rollback</t>
        </is>
      </c>
      <c r="F32" s="5" t="inlineStr"/>
      <c r="G32" s="5" t="inlineStr"/>
    </row>
    <row r="33">
      <c r="A33" s="5" t="inlineStr">
        <is>
          <t>M4-03</t>
        </is>
      </c>
      <c r="B33" s="5" t="n">
        <v>4</v>
      </c>
      <c r="C33" s="5" t="inlineStr">
        <is>
          <t>Adaptive / Engineering-led</t>
        </is>
      </c>
      <c r="D33" s="5" t="inlineStr">
        <is>
          <t>Engineering</t>
        </is>
      </c>
      <c r="E33" s="6" t="inlineStr">
        <is>
          <t>Regression testing catches environment changes that silently break rules</t>
        </is>
      </c>
      <c r="F33" s="5" t="inlineStr"/>
      <c r="G33" s="5" t="inlineStr"/>
    </row>
    <row r="34">
      <c r="A34" s="5" t="inlineStr">
        <is>
          <t>M4-04</t>
        </is>
      </c>
      <c r="B34" s="5" t="n">
        <v>4</v>
      </c>
      <c r="C34" s="5" t="inlineStr">
        <is>
          <t>Adaptive / Engineering-led</t>
        </is>
      </c>
      <c r="D34" s="5" t="inlineStr">
        <is>
          <t>Engineering</t>
        </is>
      </c>
      <c r="E34" s="6" t="inlineStr">
        <is>
          <t>Telemetry pipelines carry health monitoring, so silent failures surface</t>
        </is>
      </c>
      <c r="F34" s="5" t="inlineStr"/>
      <c r="G34" s="5" t="inlineStr"/>
    </row>
    <row r="35">
      <c r="A35" s="5" t="inlineStr">
        <is>
          <t>M4-05</t>
        </is>
      </c>
      <c r="B35" s="5" t="n">
        <v>4</v>
      </c>
      <c r="C35" s="5" t="inlineStr">
        <is>
          <t>Adaptive / Engineering-led</t>
        </is>
      </c>
      <c r="D35" s="5" t="inlineStr">
        <is>
          <t>Operations</t>
        </is>
      </c>
      <c r="E35" s="6" t="inlineStr">
        <is>
          <t>Purple team exercises validate detections on a defined cadence</t>
        </is>
      </c>
      <c r="F35" s="5" t="inlineStr"/>
      <c r="G35" s="5" t="inlineStr"/>
    </row>
    <row r="36">
      <c r="A36" s="5" t="inlineStr">
        <is>
          <t>M4-06</t>
        </is>
      </c>
      <c r="B36" s="5" t="n">
        <v>4</v>
      </c>
      <c r="C36" s="5" t="inlineStr">
        <is>
          <t>Adaptive / Engineering-led</t>
        </is>
      </c>
      <c r="D36" s="5" t="inlineStr">
        <is>
          <t>Operations</t>
        </is>
      </c>
      <c r="E36" s="6" t="inlineStr">
        <is>
          <t>Failed detections are logged as engineering defects with owners and dates</t>
        </is>
      </c>
      <c r="F36" s="5" t="inlineStr"/>
      <c r="G36" s="5" t="inlineStr"/>
    </row>
    <row r="37">
      <c r="A37" s="5" t="inlineStr">
        <is>
          <t>M4-07</t>
        </is>
      </c>
      <c r="B37" s="5" t="n">
        <v>4</v>
      </c>
      <c r="C37" s="5" t="inlineStr">
        <is>
          <t>Adaptive / Engineering-led</t>
        </is>
      </c>
      <c r="D37" s="5" t="inlineStr">
        <is>
          <t>Engineering</t>
        </is>
      </c>
      <c r="E37" s="6" t="inlineStr">
        <is>
          <t>A common information model keeps detection logic portable across vendors</t>
        </is>
      </c>
      <c r="F37" s="5" t="inlineStr"/>
      <c r="G37" s="5" t="inlineStr"/>
    </row>
    <row r="38">
      <c r="A38" s="5" t="inlineStr">
        <is>
          <t>M4-08</t>
        </is>
      </c>
      <c r="B38" s="5" t="n">
        <v>4</v>
      </c>
      <c r="C38" s="5" t="inlineStr">
        <is>
          <t>Adaptive / Engineering-led</t>
        </is>
      </c>
      <c r="D38" s="5" t="inlineStr">
        <is>
          <t>Engineering</t>
        </is>
      </c>
      <c r="E38" s="6" t="inlineStr">
        <is>
          <t>Effectuality testing confirms rules fire under realistic attack conditions</t>
        </is>
      </c>
      <c r="F38" s="5" t="inlineStr"/>
      <c r="G38" s="5" t="inlineStr"/>
    </row>
    <row r="39">
      <c r="A39" s="5" t="inlineStr">
        <is>
          <t>M4-09</t>
        </is>
      </c>
      <c r="B39" s="5" t="n">
        <v>4</v>
      </c>
      <c r="C39" s="5" t="inlineStr">
        <is>
          <t>Adaptive / Engineering-led</t>
        </is>
      </c>
      <c r="D39" s="5" t="inlineStr">
        <is>
          <t>Operations</t>
        </is>
      </c>
      <c r="E39" s="6" t="inlineStr">
        <is>
          <t>Detection validation rate and response readiness validation are both measured</t>
        </is>
      </c>
      <c r="F39" s="5" t="inlineStr"/>
      <c r="G39" s="5" t="inlineStr"/>
    </row>
    <row r="40">
      <c r="A40" s="5" t="inlineStr">
        <is>
          <t>M4-10</t>
        </is>
      </c>
      <c r="B40" s="5" t="n">
        <v>4</v>
      </c>
      <c r="C40" s="5" t="inlineStr">
        <is>
          <t>Adaptive / Engineering-led</t>
        </is>
      </c>
      <c r="D40" s="5" t="inlineStr">
        <is>
          <t>Operations</t>
        </is>
      </c>
      <c r="E40" s="6" t="inlineStr">
        <is>
          <t>Purple team exercises emulate the specific adversaries named in the threat profile</t>
        </is>
      </c>
      <c r="F40" s="5" t="inlineStr"/>
      <c r="G40" s="5" t="inlineStr"/>
    </row>
    <row r="41">
      <c r="A41" s="5" t="inlineStr">
        <is>
          <t>M4-11</t>
        </is>
      </c>
      <c r="B41" s="5" t="n">
        <v>4</v>
      </c>
      <c r="C41" s="5" t="inlineStr">
        <is>
          <t>Adaptive / Engineering-led</t>
        </is>
      </c>
      <c r="D41" s="5" t="inlineStr">
        <is>
          <t>Operations</t>
        </is>
      </c>
      <c r="E41" s="6" t="inlineStr">
        <is>
          <t>Exercises validate telemetry completeness, detection timing and analyst decision quality</t>
        </is>
      </c>
      <c r="F41" s="5" t="inlineStr"/>
      <c r="G41" s="5" t="inlineStr"/>
    </row>
    <row r="42">
      <c r="A42" s="5" t="inlineStr">
        <is>
          <t>M4-12</t>
        </is>
      </c>
      <c r="B42" s="5" t="n">
        <v>4</v>
      </c>
      <c r="C42" s="5" t="inlineStr">
        <is>
          <t>Adaptive / Engineering-led</t>
        </is>
      </c>
      <c r="D42" s="5" t="inlineStr">
        <is>
          <t>Operations</t>
        </is>
      </c>
      <c r="E42" s="6" t="inlineStr">
        <is>
          <t>Rules that no longer protect a crown jewel are systematically retired</t>
        </is>
      </c>
      <c r="F42" s="5" t="inlineStr"/>
      <c r="G42" s="5" t="inlineStr"/>
    </row>
    <row r="43">
      <c r="A43" s="5" t="inlineStr">
        <is>
          <t>M4-13</t>
        </is>
      </c>
      <c r="B43" s="5" t="n">
        <v>4</v>
      </c>
      <c r="C43" s="5" t="inlineStr">
        <is>
          <t>Adaptive / Engineering-led</t>
        </is>
      </c>
      <c r="D43" s="5" t="inlineStr">
        <is>
          <t>Operations</t>
        </is>
      </c>
      <c r="E43" s="6" t="inlineStr">
        <is>
          <t>One emulated scenario produces evidence across telemetry, detection, decision and containment in a single run</t>
        </is>
      </c>
      <c r="F43" s="5" t="inlineStr"/>
      <c r="G43" s="5" t="inlineStr"/>
    </row>
    <row r="44">
      <c r="A44" s="5" t="inlineStr">
        <is>
          <t>M5-01</t>
        </is>
      </c>
      <c r="B44" s="5" t="n">
        <v>5</v>
      </c>
      <c r="C44" s="5" t="inlineStr">
        <is>
          <t>Autonomous / Threat-informed automation</t>
        </is>
      </c>
      <c r="D44" s="5" t="inlineStr">
        <is>
          <t>Leadership</t>
        </is>
      </c>
      <c r="E44" s="6" t="inlineStr">
        <is>
          <t>Improvement is driven by the system's own telemetry rather than external audit</t>
        </is>
      </c>
      <c r="F44" s="5" t="inlineStr"/>
      <c r="G44" s="5" t="inlineStr"/>
    </row>
    <row r="45">
      <c r="A45" s="5" t="inlineStr">
        <is>
          <t>M5-02</t>
        </is>
      </c>
      <c r="B45" s="5" t="n">
        <v>5</v>
      </c>
      <c r="C45" s="5" t="inlineStr">
        <is>
          <t>Autonomous / Threat-informed automation</t>
        </is>
      </c>
      <c r="D45" s="5" t="inlineStr">
        <is>
          <t>Engineering</t>
        </is>
      </c>
      <c r="E45" s="6" t="inlineStr">
        <is>
          <t>Deception is deployed along modelled crown jewel attack paths</t>
        </is>
      </c>
      <c r="F45" s="5" t="inlineStr"/>
      <c r="G45" s="5" t="inlineStr"/>
    </row>
    <row r="46">
      <c r="A46" s="5" t="inlineStr">
        <is>
          <t>M5-03</t>
        </is>
      </c>
      <c r="B46" s="5" t="n">
        <v>5</v>
      </c>
      <c r="C46" s="5" t="inlineStr">
        <is>
          <t>Autonomous / Threat-informed automation</t>
        </is>
      </c>
      <c r="D46" s="5" t="inlineStr">
        <is>
          <t>Engineering</t>
        </is>
      </c>
      <c r="E46" s="6" t="inlineStr">
        <is>
          <t>Coverage is continuously validated rather than periodically assessed</t>
        </is>
      </c>
      <c r="F46" s="5" t="inlineStr"/>
      <c r="G46" s="5" t="inlineStr"/>
    </row>
    <row r="47">
      <c r="A47" s="5" t="inlineStr">
        <is>
          <t>M5-04</t>
        </is>
      </c>
      <c r="B47" s="5" t="n">
        <v>5</v>
      </c>
      <c r="C47" s="5" t="inlineStr">
        <is>
          <t>Autonomous / Threat-informed automation</t>
        </is>
      </c>
      <c r="D47" s="5" t="inlineStr">
        <is>
          <t>Engineering</t>
        </is>
      </c>
      <c r="E47" s="6" t="inlineStr">
        <is>
          <t>Attack paths are proven by testing rather than assumed, and detection is measured per proven path</t>
        </is>
      </c>
      <c r="F47" s="5" t="inlineStr"/>
      <c r="G47" s="5" t="inlineStr"/>
    </row>
    <row r="48">
      <c r="A48" s="5" t="inlineStr">
        <is>
          <t>M5-05</t>
        </is>
      </c>
      <c r="B48" s="5" t="n">
        <v>5</v>
      </c>
      <c r="C48" s="5" t="inlineStr">
        <is>
          <t>Autonomous / Threat-informed automation</t>
        </is>
      </c>
      <c r="D48" s="5" t="inlineStr">
        <is>
          <t>Operations</t>
        </is>
      </c>
      <c r="E48" s="6" t="inlineStr">
        <is>
          <t>Red team engagements test the full chain through to crown jewels, not isolated techniques</t>
        </is>
      </c>
      <c r="F48" s="5" t="inlineStr"/>
      <c r="G48" s="5" t="inlineStr"/>
    </row>
    <row r="49">
      <c r="A49" s="5" t="inlineStr">
        <is>
          <t>M5-06</t>
        </is>
      </c>
      <c r="B49" s="5" t="n">
        <v>5</v>
      </c>
      <c r="C49" s="5" t="inlineStr">
        <is>
          <t>Autonomous / Threat-informed automation</t>
        </is>
      </c>
      <c r="D49" s="5" t="inlineStr">
        <is>
          <t>Operations</t>
        </is>
      </c>
      <c r="E49" s="6" t="inlineStr">
        <is>
          <t>Hunt findings feed the detection backlog as a measured, routine output</t>
        </is>
      </c>
      <c r="F49" s="5" t="inlineStr"/>
      <c r="G49" s="5" t="inlineStr"/>
    </row>
    <row r="50">
      <c r="A50" s="5" t="inlineStr">
        <is>
          <t>M5-07</t>
        </is>
      </c>
      <c r="B50" s="5" t="n">
        <v>5</v>
      </c>
      <c r="C50" s="5" t="inlineStr">
        <is>
          <t>Autonomous / Threat-informed automation</t>
        </is>
      </c>
      <c r="D50" s="5" t="inlineStr">
        <is>
          <t>Operations</t>
        </is>
      </c>
      <c r="E50" s="6" t="inlineStr">
        <is>
          <t>SOAR automates containment for understood scenarios with defined human gates</t>
        </is>
      </c>
      <c r="F50" s="5" t="inlineStr"/>
      <c r="G50" s="5" t="inlineStr"/>
    </row>
    <row r="51">
      <c r="A51" s="5" t="inlineStr">
        <is>
          <t>M5-08</t>
        </is>
      </c>
      <c r="B51" s="5" t="n">
        <v>5</v>
      </c>
      <c r="C51" s="5" t="inlineStr">
        <is>
          <t>Autonomous / Threat-informed automation</t>
        </is>
      </c>
      <c r="D51" s="5" t="inlineStr">
        <is>
          <t>Operations</t>
        </is>
      </c>
      <c r="E51" s="6" t="inlineStr">
        <is>
          <t>Containment options are documented with known blast radius, and decision latency is measured separately from MTTR</t>
        </is>
      </c>
      <c r="F51" s="5" t="inlineStr"/>
      <c r="G51" s="5" t="inlineStr"/>
    </row>
    <row r="53">
      <c r="E53" s="3" t="inlineStr">
        <is>
          <t>Criteria satisfied</t>
        </is>
      </c>
      <c r="F53" s="3">
        <f>SUM(F2:F51)</f>
        <v/>
      </c>
    </row>
    <row r="54">
      <c r="E54" s="3" t="inlineStr">
        <is>
          <t>Total criteria</t>
        </is>
      </c>
      <c r="F54" s="3" t="n">
        <v>50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0" customWidth="1" min="1" max="1"/>
    <col width="34" customWidth="1" min="2" max="2"/>
    <col width="15" customWidth="1" min="3" max="3"/>
    <col width="11" customWidth="1" min="4" max="4"/>
  </cols>
  <sheetData>
    <row r="1">
      <c r="A1" s="8" t="inlineStr">
        <is>
          <t>UTIOM lifecycle view</t>
        </is>
      </c>
    </row>
    <row r="2">
      <c r="A2" s="2" t="inlineStr">
        <is>
          <t>The seven canonical phases, each scored from the domain that implements it. The three domains below the line support the lifecycle rather than sitting in it.</t>
        </is>
      </c>
    </row>
    <row r="4">
      <c r="A4" s="4" t="inlineStr">
        <is>
          <t>Phase</t>
        </is>
      </c>
      <c r="B4" s="4" t="inlineStr">
        <is>
          <t>Capability domain</t>
        </is>
      </c>
      <c r="C4" s="4" t="inlineStr">
        <is>
          <t>Mean score 0-5</t>
        </is>
      </c>
      <c r="D4" s="4" t="inlineStr">
        <is>
          <t>Percent</t>
        </is>
      </c>
    </row>
    <row r="5">
      <c r="A5" s="9" t="inlineStr">
        <is>
          <t>1. Vision</t>
        </is>
      </c>
      <c r="B5" s="5" t="inlineStr">
        <is>
          <t>Vision and governance</t>
        </is>
      </c>
      <c r="C5" s="10">
        <f>IFERROR(AVERAGE(Capability!F2:F7),"")</f>
        <v/>
      </c>
      <c r="D5" s="7">
        <f>IFERROR(C5/5,"")</f>
        <v/>
      </c>
    </row>
    <row r="6">
      <c r="A6" s="9" t="inlineStr">
        <is>
          <t>2. Strategy</t>
        </is>
      </c>
      <c r="B6" s="5" t="inlineStr">
        <is>
          <t>Strategy and threat profile</t>
        </is>
      </c>
      <c r="C6" s="10">
        <f>IFERROR(AVERAGE(Capability!F15:F24),"")</f>
        <v/>
      </c>
      <c r="D6" s="7">
        <f>IFERROR(C6/5,"")</f>
        <v/>
      </c>
    </row>
    <row r="7">
      <c r="A7" s="9" t="inlineStr">
        <is>
          <t>3. Crown Jewels</t>
        </is>
      </c>
      <c r="B7" s="5" t="inlineStr">
        <is>
          <t>Crown jewels</t>
        </is>
      </c>
      <c r="C7" s="10">
        <f>IFERROR(AVERAGE(Capability!F25:F33),"")</f>
        <v/>
      </c>
      <c r="D7" s="7">
        <f>IFERROR(C7/5,"")</f>
        <v/>
      </c>
    </row>
    <row r="8">
      <c r="A8" s="9" t="inlineStr">
        <is>
          <t>4. Threat Visibility</t>
        </is>
      </c>
      <c r="B8" s="5" t="inlineStr">
        <is>
          <t>Threat visibility</t>
        </is>
      </c>
      <c r="C8" s="10">
        <f>IFERROR(AVERAGE(Capability!F34:F49),"")</f>
        <v/>
      </c>
      <c r="D8" s="7">
        <f>IFERROR(C8/5,"")</f>
        <v/>
      </c>
    </row>
    <row r="9">
      <c r="A9" s="9" t="inlineStr">
        <is>
          <t>5. Threat Detection</t>
        </is>
      </c>
      <c r="B9" s="5" t="inlineStr">
        <is>
          <t>Threat detection</t>
        </is>
      </c>
      <c r="C9" s="10">
        <f>IFERROR(AVERAGE(Capability!F50:F64),"")</f>
        <v/>
      </c>
      <c r="D9" s="7">
        <f>IFERROR(C9/5,"")</f>
        <v/>
      </c>
    </row>
    <row r="10">
      <c r="A10" s="9" t="inlineStr">
        <is>
          <t>6. Response</t>
        </is>
      </c>
      <c r="B10" s="5" t="inlineStr">
        <is>
          <t>Response</t>
        </is>
      </c>
      <c r="C10" s="10">
        <f>IFERROR(AVERAGE(Capability!F83:F96),"")</f>
        <v/>
      </c>
      <c r="D10" s="7">
        <f>IFERROR(C10/5,"")</f>
        <v/>
      </c>
    </row>
    <row r="11">
      <c r="A11" s="9" t="inlineStr">
        <is>
          <t>7. Continuous Improvement</t>
        </is>
      </c>
      <c r="B11" s="5" t="inlineStr">
        <is>
          <t>Continuous improvement</t>
        </is>
      </c>
      <c r="C11" s="10">
        <f>IFERROR(AVERAGE(Capability!F97:F106),"")</f>
        <v/>
      </c>
      <c r="D11" s="7">
        <f>IFERROR(C11/5,"")</f>
        <v/>
      </c>
    </row>
    <row r="13">
      <c r="A13" s="3" t="inlineStr">
        <is>
          <t>Supporting capability domains</t>
        </is>
      </c>
      <c r="B13" s="2" t="inlineStr">
        <is>
          <t>not lifecycle phases</t>
        </is>
      </c>
    </row>
    <row r="14">
      <c r="A14" s="4" t="inlineStr">
        <is>
          <t>Domain</t>
        </is>
      </c>
      <c r="B14" s="4" t="inlineStr">
        <is>
          <t>Most directly drives</t>
        </is>
      </c>
      <c r="C14" s="4" t="inlineStr">
        <is>
          <t>Mean score 0-5</t>
        </is>
      </c>
      <c r="D14" s="4" t="inlineStr">
        <is>
          <t>Percent</t>
        </is>
      </c>
    </row>
    <row r="15">
      <c r="A15" s="9" t="inlineStr">
        <is>
          <t>People and operating model</t>
        </is>
      </c>
      <c r="B15" s="5" t="inlineStr">
        <is>
          <t>1. Vision</t>
        </is>
      </c>
      <c r="C15" s="10">
        <f>IFERROR(AVERAGE(Capability!F8:F14),"")</f>
        <v/>
      </c>
      <c r="D15" s="7">
        <f>IFERROR(C15/5,"")</f>
        <v/>
      </c>
    </row>
    <row r="16">
      <c r="A16" s="9" t="inlineStr">
        <is>
          <t>Validation and adversary emulation</t>
        </is>
      </c>
      <c r="B16" s="5" t="inlineStr">
        <is>
          <t>5. Threat Detection</t>
        </is>
      </c>
      <c r="C16" s="10">
        <f>IFERROR(AVERAGE(Capability!F65:F77),"")</f>
        <v/>
      </c>
      <c r="D16" s="7">
        <f>IFERROR(C16/5,"")</f>
        <v/>
      </c>
    </row>
    <row r="17">
      <c r="A17" s="9" t="inlineStr">
        <is>
          <t>Threat hunting</t>
        </is>
      </c>
      <c r="B17" s="5" t="inlineStr">
        <is>
          <t>4. Threat Visibility</t>
        </is>
      </c>
      <c r="C17" s="10">
        <f>IFERROR(AVERAGE(Capability!F78:F82),"")</f>
        <v/>
      </c>
      <c r="D17" s="7">
        <f>IFERROR(C17/5,"")</f>
        <v/>
      </c>
    </row>
    <row r="19">
      <c r="A19" s="2" t="inlineStr">
        <is>
          <t>Scores appear once the Capability sheet is filled in.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20" customWidth="1" min="1" max="1"/>
    <col width="13" customWidth="1" min="2" max="2"/>
    <col width="13" customWidth="1" min="3" max="3"/>
    <col width="13" customWidth="1" min="4" max="4"/>
    <col width="13" customWidth="1" min="5" max="5"/>
    <col width="13" customWidth="1" min="6" max="6"/>
    <col width="13" customWidth="1" min="7" max="7"/>
  </cols>
  <sheetData>
    <row r="1">
      <c r="A1" s="8" t="inlineStr">
        <is>
          <t>STRATA diagnostic view</t>
        </is>
      </c>
    </row>
    <row r="2">
      <c r="A2" s="2" t="inlineStr">
        <is>
          <t>Derived from the Capability sheet using the weights below, which are identical to the website map. STRATA adds no questions and changes no UTIOM score. The weights are heuristic influence weights read from the indicators, not measured contribution: read the direction and the spread, not a decimal place.</t>
        </is>
      </c>
    </row>
    <row r="3">
      <c r="A3" s="2" t="inlineStr">
        <is>
          <t>Lifecycle shows where capability is weak. STRATA suggests why it is constrained.</t>
        </is>
      </c>
    </row>
    <row r="5">
      <c r="A5" s="4" t="inlineStr">
        <is>
          <t>Dimension</t>
        </is>
      </c>
      <c r="B5" s="4" t="inlineStr">
        <is>
          <t>Score 0-5</t>
        </is>
      </c>
      <c r="C5" s="4" t="inlineStr">
        <is>
          <t>Percent</t>
        </is>
      </c>
      <c r="D5" s="4" t="inlineStr">
        <is>
          <t>Derived from</t>
        </is>
      </c>
    </row>
    <row r="6">
      <c r="A6" s="9" t="inlineStr">
        <is>
          <t>Strategy</t>
        </is>
      </c>
      <c r="B6" s="10">
        <f>IFERROR((IFERROR(Tiers!D6,0)*0.65+IFERROR(Tiers!D7,0)*0.3+IFERROR(Tiers!D8,0)*0.68+IFERROR(Tiers!D9,0)*0.8+IFERROR(Tiers!D10,0)*0.25+IFERROR(Tiers!D11,0)*0.35+IFERROR(Tiers!D12,0)*0.14+IFERROR(Tiers!D13,0)*0.25+IFERROR(Tiers!D14,0)*0.16+IFERROR(Tiers!D15,0)*0.35)/3.93,"")</f>
        <v/>
      </c>
      <c r="C6" s="7">
        <f>IFERROR(B6/5,"")</f>
        <v/>
      </c>
      <c r="D6" s="6" t="inlineStr">
        <is>
          <t>crown jewels 0.8, strategy 0.68, vision 0.65, threat detection 0.35, continuous improvement 0.35, people 0.3, threat visibility 0.25, response 0.25, validation 0.16, threat hunting 0.14  ·  limited evidence: threat hunting</t>
        </is>
      </c>
    </row>
    <row r="7">
      <c r="A7" s="9" t="inlineStr">
        <is>
          <t>Talent</t>
        </is>
      </c>
      <c r="B7" s="10">
        <f>IFERROR((IFERROR(Tiers!D6,0)*0.35+IFERROR(Tiers!D7,0)*0.7+IFERROR(Tiers!D10,0)*0.05+IFERROR(Tiers!D12,0)*0.29+IFERROR(Tiers!D13,0)*0.1+IFERROR(Tiers!D14,0)*0.3)/1.79,"")</f>
        <v/>
      </c>
      <c r="C7" s="7">
        <f>IFERROR(B7/5,"")</f>
        <v/>
      </c>
      <c r="D7" s="6" t="inlineStr">
        <is>
          <t>people 0.7, vision 0.35, validation 0.3, threat hunting 0.29, response 0.1, threat visibility 0.05</t>
        </is>
      </c>
    </row>
    <row r="8">
      <c r="A8" s="9" t="inlineStr">
        <is>
          <t>Resilience</t>
        </is>
      </c>
      <c r="B8" s="10">
        <f>IFERROR((IFERROR(Tiers!D10,0)*0.05+IFERROR(Tiers!D13,0)*0.55+IFERROR(Tiers!D14,0)*0.16)/0.76,"")</f>
        <v/>
      </c>
      <c r="C8" s="7">
        <f>IFERROR(B8/5,"")</f>
        <v/>
      </c>
      <c r="D8" s="6" t="inlineStr">
        <is>
          <t>response 0.55, validation 0.16, threat visibility 0.05</t>
        </is>
      </c>
    </row>
    <row r="9">
      <c r="A9" s="9" t="inlineStr">
        <is>
          <t>Automation</t>
        </is>
      </c>
      <c r="B9" s="10">
        <f>IFERROR((IFERROR(Tiers!D8,0)*0.16+IFERROR(Tiers!D10,0)*0.15+IFERROR(Tiers!D11,0)*0.4+IFERROR(Tiers!D12,0)*0.14+IFERROR(Tiers!D13,0)*0.1+IFERROR(Tiers!D14,0)*0.11)/1.06,"")</f>
        <v/>
      </c>
      <c r="C9" s="7">
        <f>IFERROR(B9/5,"")</f>
        <v/>
      </c>
      <c r="D9" s="6" t="inlineStr">
        <is>
          <t>threat detection 0.4, strategy 0.16, threat visibility 0.15, threat hunting 0.14, validation 0.11, response 0.1  ·  limited evidence: threat hunting</t>
        </is>
      </c>
    </row>
    <row r="10">
      <c r="A10" s="9" t="inlineStr">
        <is>
          <t>Telemetry</t>
        </is>
      </c>
      <c r="B10" s="10">
        <f>IFERROR((IFERROR(Tiers!D9,0)*0.2+IFERROR(Tiers!D10,0)*0.5+IFERROR(Tiers!D11,0)*0.25+IFERROR(Tiers!D12,0)*0.29+IFERROR(Tiers!D14,0)*0.11)/1.35,"")</f>
        <v/>
      </c>
      <c r="C10" s="7">
        <f>IFERROR(B10/5,"")</f>
        <v/>
      </c>
      <c r="D10" s="6" t="inlineStr">
        <is>
          <t>threat visibility 0.5, threat hunting 0.29, threat detection 0.25, crown jewels 0.2, validation 0.11</t>
        </is>
      </c>
    </row>
    <row r="11">
      <c r="A11" s="9" t="inlineStr">
        <is>
          <t>Adaptability</t>
        </is>
      </c>
      <c r="B11" s="10">
        <f>IFERROR((IFERROR(Tiers!D8,0)*0.16+IFERROR(Tiers!D12,0)*0.14+IFERROR(Tiers!D14,0)*0.16+IFERROR(Tiers!D15,0)*0.65)/1.11,"")</f>
        <v/>
      </c>
      <c r="C11" s="7">
        <f>IFERROR(B11/5,"")</f>
        <v/>
      </c>
      <c r="D11" s="6" t="inlineStr">
        <is>
          <t>continuous improvement 0.65, strategy 0.16, validation 0.16, threat hunting 0.14  ·  limited evidence: threat hunting</t>
        </is>
      </c>
    </row>
    <row r="14">
      <c r="A14" s="3" t="inlineStr">
        <is>
          <t>Mapping weights</t>
        </is>
      </c>
    </row>
    <row r="15">
      <c r="A15" s="2" t="inlineStr">
        <is>
          <t>Each row sums to 1.0. These are heuristic influence weights derived from the indicators in that domain, not measured contribution coefficients. Identical to the website map and to the formulas above.</t>
        </is>
      </c>
    </row>
    <row r="16">
      <c r="A16" s="4" t="inlineStr">
        <is>
          <t>Capability domain</t>
        </is>
      </c>
      <c r="B16" s="4" t="inlineStr">
        <is>
          <t>Strategy</t>
        </is>
      </c>
      <c r="C16" s="4" t="inlineStr">
        <is>
          <t>Talent</t>
        </is>
      </c>
      <c r="D16" s="4" t="inlineStr">
        <is>
          <t>Resilience</t>
        </is>
      </c>
      <c r="E16" s="4" t="inlineStr">
        <is>
          <t>Automation</t>
        </is>
      </c>
      <c r="F16" s="4" t="inlineStr">
        <is>
          <t>Telemetry</t>
        </is>
      </c>
      <c r="G16" s="4" t="inlineStr">
        <is>
          <t>Adaptability</t>
        </is>
      </c>
    </row>
    <row r="17">
      <c r="A17" s="5" t="inlineStr">
        <is>
          <t>Vision and governance</t>
        </is>
      </c>
      <c r="B17" s="11" t="n">
        <v>0.65</v>
      </c>
      <c r="C17" s="5" t="n">
        <v>0.35</v>
      </c>
      <c r="D17" s="11" t="n"/>
      <c r="E17" s="5" t="n"/>
      <c r="F17" s="5" t="n"/>
      <c r="G17" s="5" t="n"/>
    </row>
    <row r="18">
      <c r="A18" s="5" t="inlineStr">
        <is>
          <t>People and operating model</t>
        </is>
      </c>
      <c r="B18" s="5" t="n">
        <v>0.3</v>
      </c>
      <c r="C18" s="11" t="n">
        <v>0.7</v>
      </c>
      <c r="D18" s="11" t="n"/>
      <c r="E18" s="5" t="n"/>
      <c r="F18" s="5" t="n"/>
      <c r="G18" s="5" t="n"/>
    </row>
    <row r="19">
      <c r="A19" s="5" t="inlineStr">
        <is>
          <t>Strategy and threat profile</t>
        </is>
      </c>
      <c r="B19" s="11" t="n">
        <v>0.68</v>
      </c>
      <c r="C19" s="5" t="n"/>
      <c r="D19" s="5" t="n"/>
      <c r="E19" s="5" t="n">
        <v>0.16</v>
      </c>
      <c r="F19" s="5" t="n"/>
      <c r="G19" s="11" t="n">
        <v>0.16</v>
      </c>
    </row>
    <row r="20">
      <c r="A20" s="5" t="inlineStr">
        <is>
          <t>Crown jewels</t>
        </is>
      </c>
      <c r="B20" s="11" t="n">
        <v>0.8</v>
      </c>
      <c r="C20" s="5" t="n"/>
      <c r="D20" s="11" t="n"/>
      <c r="E20" s="5" t="n"/>
      <c r="F20" s="5" t="n">
        <v>0.2</v>
      </c>
      <c r="G20" s="5" t="n"/>
    </row>
    <row r="21">
      <c r="A21" s="5" t="inlineStr">
        <is>
          <t>Threat visibility</t>
        </is>
      </c>
      <c r="B21" s="5" t="n">
        <v>0.25</v>
      </c>
      <c r="C21" s="5" t="n">
        <v>0.05</v>
      </c>
      <c r="D21" s="5" t="n">
        <v>0.05</v>
      </c>
      <c r="E21" s="11" t="n">
        <v>0.15</v>
      </c>
      <c r="F21" s="11" t="n">
        <v>0.5</v>
      </c>
      <c r="G21" s="5" t="n"/>
    </row>
    <row r="22">
      <c r="A22" s="5" t="inlineStr">
        <is>
          <t>Threat detection</t>
        </is>
      </c>
      <c r="B22" s="5" t="n">
        <v>0.35</v>
      </c>
      <c r="C22" s="11" t="n"/>
      <c r="D22" s="5" t="n"/>
      <c r="E22" s="11" t="n">
        <v>0.4</v>
      </c>
      <c r="F22" s="11" t="n">
        <v>0.25</v>
      </c>
      <c r="G22" s="5" t="n"/>
    </row>
    <row r="23">
      <c r="A23" s="5" t="inlineStr">
        <is>
          <t>Validation and adversary emulation</t>
        </is>
      </c>
      <c r="B23" s="5" t="n">
        <v>0.16</v>
      </c>
      <c r="C23" s="5" t="n">
        <v>0.3</v>
      </c>
      <c r="D23" s="11" t="n">
        <v>0.16</v>
      </c>
      <c r="E23" s="5" t="n">
        <v>0.11</v>
      </c>
      <c r="F23" s="5" t="n">
        <v>0.11</v>
      </c>
      <c r="G23" s="11" t="n">
        <v>0.16</v>
      </c>
    </row>
    <row r="24">
      <c r="A24" s="5" t="inlineStr">
        <is>
          <t>Threat hunting</t>
        </is>
      </c>
      <c r="B24" s="5" t="n">
        <v>0.14</v>
      </c>
      <c r="C24" s="11" t="n">
        <v>0.29</v>
      </c>
      <c r="D24" s="5" t="n"/>
      <c r="E24" s="5" t="n">
        <v>0.14</v>
      </c>
      <c r="F24" s="11" t="n">
        <v>0.29</v>
      </c>
      <c r="G24" s="11" t="n">
        <v>0.14</v>
      </c>
    </row>
    <row r="25">
      <c r="A25" s="5" t="inlineStr">
        <is>
          <t>Response</t>
        </is>
      </c>
      <c r="B25" s="5" t="n">
        <v>0.25</v>
      </c>
      <c r="C25" s="11" t="n">
        <v>0.1</v>
      </c>
      <c r="D25" s="11" t="n">
        <v>0.55</v>
      </c>
      <c r="E25" s="11" t="n">
        <v>0.1</v>
      </c>
      <c r="F25" s="5" t="n"/>
      <c r="G25" s="5" t="n"/>
    </row>
    <row r="26">
      <c r="A26" s="5" t="inlineStr">
        <is>
          <t>Continuous improvement</t>
        </is>
      </c>
      <c r="B26" s="11" t="n">
        <v>0.35</v>
      </c>
      <c r="C26" s="5" t="n"/>
      <c r="D26" s="5" t="n"/>
      <c r="E26" s="5" t="n"/>
      <c r="F26" s="5" t="n"/>
      <c r="G26" s="11" t="n">
        <v>0.65</v>
      </c>
    </row>
    <row r="28">
      <c r="A28" t="inlineStr">
        <is>
          <t>Indicators supporting each relationship</t>
        </is>
      </c>
    </row>
    <row r="29">
      <c r="A29" t="inlineStr">
        <is>
          <t>A relationship resting on one indicator is weak evidence, not a precise weight.</t>
        </is>
      </c>
    </row>
    <row r="30">
      <c r="B30" t="inlineStr">
        <is>
          <t>Strategy</t>
        </is>
      </c>
      <c r="C30" t="inlineStr">
        <is>
          <t>Talent</t>
        </is>
      </c>
      <c r="D30" t="inlineStr">
        <is>
          <t>Resilience</t>
        </is>
      </c>
      <c r="E30" t="inlineStr">
        <is>
          <t>Automation</t>
        </is>
      </c>
      <c r="F30" t="inlineStr">
        <is>
          <t>Telemetry</t>
        </is>
      </c>
      <c r="G30" t="inlineStr">
        <is>
          <t>Adaptability</t>
        </is>
      </c>
    </row>
    <row r="31">
      <c r="A31" t="inlineStr">
        <is>
          <t>Vision and governance</t>
        </is>
      </c>
      <c r="B31" t="n">
        <v>4</v>
      </c>
      <c r="C31" t="n">
        <v>2</v>
      </c>
    </row>
    <row r="32">
      <c r="A32" t="inlineStr">
        <is>
          <t>People and operating model</t>
        </is>
      </c>
      <c r="B32" t="n">
        <v>2</v>
      </c>
      <c r="C32" t="n">
        <v>5</v>
      </c>
      <c r="G32" t="n">
        <v>1</v>
      </c>
    </row>
    <row r="33">
      <c r="A33" t="inlineStr">
        <is>
          <t>Strategy and threat profile</t>
        </is>
      </c>
      <c r="B33" t="n">
        <v>8</v>
      </c>
      <c r="C33" t="n">
        <v>1</v>
      </c>
      <c r="E33" t="n">
        <v>2</v>
      </c>
      <c r="F33" t="n">
        <v>1</v>
      </c>
      <c r="G33" t="n">
        <v>2</v>
      </c>
    </row>
    <row r="34">
      <c r="A34" t="inlineStr">
        <is>
          <t>Crown jewels</t>
        </is>
      </c>
      <c r="B34" t="n">
        <v>9</v>
      </c>
      <c r="C34" t="n">
        <v>1</v>
      </c>
      <c r="D34" t="n">
        <v>1</v>
      </c>
      <c r="E34" t="n">
        <v>1</v>
      </c>
      <c r="F34" t="n">
        <v>2</v>
      </c>
    </row>
    <row r="35">
      <c r="A35" t="inlineStr">
        <is>
          <t>Threat visibility</t>
        </is>
      </c>
      <c r="B35" t="n">
        <v>8</v>
      </c>
      <c r="C35" t="n">
        <v>2</v>
      </c>
      <c r="D35" t="n">
        <v>2</v>
      </c>
      <c r="E35" t="n">
        <v>4</v>
      </c>
      <c r="F35" t="n">
        <v>15</v>
      </c>
    </row>
    <row r="36">
      <c r="A36" t="inlineStr">
        <is>
          <t>Threat detection</t>
        </is>
      </c>
      <c r="B36" t="n">
        <v>4</v>
      </c>
      <c r="C36" t="n">
        <v>1</v>
      </c>
      <c r="E36" t="n">
        <v>5</v>
      </c>
      <c r="F36" t="n">
        <v>3</v>
      </c>
      <c r="G36" t="n">
        <v>1</v>
      </c>
    </row>
    <row r="37">
      <c r="A37" t="inlineStr">
        <is>
          <t>Validation and adversary emulation</t>
        </is>
      </c>
      <c r="B37" t="n">
        <v>3</v>
      </c>
      <c r="C37" t="n">
        <v>6</v>
      </c>
      <c r="D37" t="n">
        <v>3</v>
      </c>
      <c r="E37" t="n">
        <v>2</v>
      </c>
      <c r="F37" t="n">
        <v>2</v>
      </c>
      <c r="G37" t="n">
        <v>3</v>
      </c>
    </row>
    <row r="38">
      <c r="A38" t="inlineStr">
        <is>
          <t>Threat hunting</t>
        </is>
      </c>
      <c r="B38" t="n">
        <v>1</v>
      </c>
      <c r="C38" t="n">
        <v>2</v>
      </c>
      <c r="E38" t="n">
        <v>1</v>
      </c>
      <c r="F38" t="n">
        <v>2</v>
      </c>
      <c r="G38" t="n">
        <v>1</v>
      </c>
    </row>
    <row r="39">
      <c r="A39" t="inlineStr">
        <is>
          <t>Response</t>
        </is>
      </c>
      <c r="B39" t="n">
        <v>5</v>
      </c>
      <c r="C39" t="n">
        <v>2</v>
      </c>
      <c r="D39" t="n">
        <v>12</v>
      </c>
      <c r="E39" t="n">
        <v>2</v>
      </c>
    </row>
    <row r="40">
      <c r="A40" t="inlineStr">
        <is>
          <t>Continuous improvement</t>
        </is>
      </c>
      <c r="B40" t="n">
        <v>4</v>
      </c>
      <c r="C40" t="n">
        <v>1</v>
      </c>
      <c r="E40" t="n">
        <v>1</v>
      </c>
      <c r="G40" t="n">
        <v>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10"/>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30" customWidth="1" min="3" max="3"/>
    <col width="90" customWidth="1" min="4" max="4"/>
    <col width="30" customWidth="1" min="5" max="5"/>
    <col width="10" customWidth="1" min="6" max="6"/>
    <col width="32" customWidth="1" min="7" max="7"/>
  </cols>
  <sheetData>
    <row r="1" ht="22" customHeight="1">
      <c r="A1" s="4" t="inlineStr">
        <is>
          <t>ID</t>
        </is>
      </c>
      <c r="B1" s="4" t="inlineStr">
        <is>
          <t>Pillar</t>
        </is>
      </c>
      <c r="C1" s="4" t="inlineStr">
        <is>
          <t>Domain</t>
        </is>
      </c>
      <c r="D1" s="4" t="inlineStr">
        <is>
          <t>Indicator</t>
        </is>
      </c>
      <c r="E1" s="4" t="inlineStr">
        <is>
          <t>Reference</t>
        </is>
      </c>
      <c r="F1" s="4" t="inlineStr">
        <is>
          <t>Score 0-5</t>
        </is>
      </c>
      <c r="G1" s="4" t="inlineStr">
        <is>
          <t>Evidence</t>
        </is>
      </c>
    </row>
    <row r="2">
      <c r="A2" s="5" t="inlineStr">
        <is>
          <t>C-vis-01</t>
        </is>
      </c>
      <c r="B2" s="5" t="inlineStr">
        <is>
          <t>Leadership</t>
        </is>
      </c>
      <c r="C2" s="5" t="inlineStr">
        <is>
          <t>Vision and governance</t>
        </is>
      </c>
      <c r="D2" s="6" t="inlineStr">
        <is>
          <t>A documented security operations vision tied to business outcomes, not security activity</t>
        </is>
      </c>
      <c r="E2" s="5" t="inlineStr">
        <is>
          <t>2.1 · vision statement and policy charter</t>
        </is>
      </c>
      <c r="F2" s="5" t="inlineStr"/>
      <c r="G2" s="5" t="inlineStr"/>
    </row>
    <row r="3">
      <c r="A3" s="5" t="inlineStr">
        <is>
          <t>C-vis-02</t>
        </is>
      </c>
      <c r="B3" s="5" t="inlineStr">
        <is>
          <t>Leadership</t>
        </is>
      </c>
      <c r="C3" s="5" t="inlineStr">
        <is>
          <t>Vision and governance</t>
        </is>
      </c>
      <c r="D3" s="6" t="inlineStr">
        <is>
          <t>Both long-term and short-term vision horizons are documented and current</t>
        </is>
      </c>
      <c r="E3" s="5" t="inlineStr">
        <is>
          <t>2.1 · outputs</t>
        </is>
      </c>
      <c r="F3" s="5" t="inlineStr"/>
      <c r="G3" s="5" t="inlineStr"/>
    </row>
    <row r="4">
      <c r="A4" s="5" t="inlineStr">
        <is>
          <t>C-vis-03</t>
        </is>
      </c>
      <c r="B4" s="5" t="inlineStr">
        <is>
          <t>Leadership</t>
        </is>
      </c>
      <c r="C4" s="5" t="inlineStr">
        <is>
          <t>Vision and governance</t>
        </is>
      </c>
      <c r="D4" s="6" t="inlineStr">
        <is>
          <t>Named ownership of the security operations lifecycle, equivalent to product ownership</t>
        </is>
      </c>
      <c r="E4" s="5" t="inlineStr">
        <is>
          <t>1 · foundations</t>
        </is>
      </c>
      <c r="F4" s="5" t="inlineStr"/>
      <c r="G4" s="5" t="inlineStr"/>
    </row>
    <row r="5">
      <c r="A5" s="5" t="inlineStr">
        <is>
          <t>C-vis-04</t>
        </is>
      </c>
      <c r="B5" s="5" t="inlineStr">
        <is>
          <t>Leadership</t>
        </is>
      </c>
      <c r="C5" s="5" t="inlineStr">
        <is>
          <t>Vision and governance</t>
        </is>
      </c>
      <c r="D5" s="6" t="inlineStr">
        <is>
          <t>A stakeholder map identifying decision authority and escalation owners</t>
        </is>
      </c>
      <c r="E5" s="5" t="inlineStr">
        <is>
          <t>2.1 · stakeholder map</t>
        </is>
      </c>
      <c r="F5" s="5" t="inlineStr"/>
      <c r="G5" s="5" t="inlineStr"/>
    </row>
    <row r="6">
      <c r="A6" s="5" t="inlineStr">
        <is>
          <t>C-vis-05</t>
        </is>
      </c>
      <c r="B6" s="5" t="inlineStr">
        <is>
          <t>Leadership</t>
        </is>
      </c>
      <c r="C6" s="5" t="inlineStr">
        <is>
          <t>Vision and governance</t>
        </is>
      </c>
      <c r="D6" s="6" t="inlineStr">
        <is>
          <t>Baseline success metrics agreed before capability was built</t>
        </is>
      </c>
      <c r="E6" s="5" t="inlineStr">
        <is>
          <t>2.1 · detection confidence, time to resolution</t>
        </is>
      </c>
      <c r="F6" s="5" t="inlineStr"/>
      <c r="G6" s="5" t="inlineStr"/>
    </row>
    <row r="7">
      <c r="A7" s="5" t="inlineStr">
        <is>
          <t>C-vis-06</t>
        </is>
      </c>
      <c r="B7" s="5" t="inlineStr">
        <is>
          <t>Leadership</t>
        </is>
      </c>
      <c r="C7" s="5" t="inlineStr">
        <is>
          <t>Vision and governance</t>
        </is>
      </c>
      <c r="D7" s="6" t="inlineStr">
        <is>
          <t>Objectives set as SMART goals and cascaded from strategy to team level</t>
        </is>
      </c>
      <c r="E7" s="5" t="inlineStr">
        <is>
          <t>1.1 · management by objectives</t>
        </is>
      </c>
      <c r="F7" s="5" t="inlineStr"/>
      <c r="G7" s="5" t="inlineStr"/>
    </row>
    <row r="8">
      <c r="A8" s="5" t="inlineStr">
        <is>
          <t>C-ppl-01</t>
        </is>
      </c>
      <c r="B8" s="5" t="inlineStr">
        <is>
          <t>Leadership</t>
        </is>
      </c>
      <c r="C8" s="5" t="inlineStr">
        <is>
          <t>People and operating model</t>
        </is>
      </c>
      <c r="D8" s="6" t="inlineStr">
        <is>
          <t>The operating model is documented as internal, external or hybrid, with responsibilities defined at each boundary</t>
        </is>
      </c>
      <c r="E8" s="5" t="inlineStr">
        <is>
          <t>terminology · SOC structure</t>
        </is>
      </c>
      <c r="F8" s="5" t="inlineStr"/>
      <c r="G8" s="5" t="inlineStr"/>
    </row>
    <row r="9">
      <c r="A9" s="5" t="inlineStr">
        <is>
          <t>C-ppl-02</t>
        </is>
      </c>
      <c r="B9" s="5" t="inlineStr">
        <is>
          <t>Leadership</t>
        </is>
      </c>
      <c r="C9" s="5" t="inlineStr">
        <is>
          <t>People and operating model</t>
        </is>
      </c>
      <c r="D9" s="6" t="inlineStr">
        <is>
          <t>Analysts have autonomy to resolve within defined boundaries rather than escalating every decision</t>
        </is>
      </c>
      <c r="E9" s="5" t="inlineStr">
        <is>
          <t>1.1 · knowledge worker autonomy</t>
        </is>
      </c>
      <c r="F9" s="5" t="inlineStr"/>
      <c r="G9" s="5" t="inlineStr"/>
    </row>
    <row r="10">
      <c r="A10" s="5" t="inlineStr">
        <is>
          <t>C-ppl-03</t>
        </is>
      </c>
      <c r="B10" s="5" t="inlineStr">
        <is>
          <t>Leadership</t>
        </is>
      </c>
      <c r="C10" s="5" t="inlineStr">
        <is>
          <t>People and operating model</t>
        </is>
      </c>
      <c r="D10" s="6" t="inlineStr">
        <is>
          <t>A skills matrix maps required capability against the threat profile and names the gaps</t>
        </is>
      </c>
      <c r="E10" s="5" t="inlineStr">
        <is>
          <t>1.1 · focus on strengths, STRATA Talent</t>
        </is>
      </c>
      <c r="F10" s="5" t="inlineStr"/>
      <c r="G10" s="5" t="inlineStr"/>
    </row>
    <row r="11">
      <c r="A11" s="5" t="inlineStr">
        <is>
          <t>C-ppl-04</t>
        </is>
      </c>
      <c r="B11" s="5" t="inlineStr">
        <is>
          <t>Leadership</t>
        </is>
      </c>
      <c r="C11" s="5" t="inlineStr">
        <is>
          <t>People and operating model</t>
        </is>
      </c>
      <c r="D11" s="6" t="inlineStr">
        <is>
          <t>Continuous learning time is protected and budgeted rather than treated as slack</t>
        </is>
      </c>
      <c r="E11" s="5" t="inlineStr">
        <is>
          <t>1.1 · knowledge is perishable</t>
        </is>
      </c>
      <c r="F11" s="5" t="inlineStr"/>
      <c r="G11" s="5" t="inlineStr"/>
    </row>
    <row r="12">
      <c r="A12" s="5" t="inlineStr">
        <is>
          <t>C-ppl-05</t>
        </is>
      </c>
      <c r="B12" s="5" t="inlineStr">
        <is>
          <t>Leadership</t>
        </is>
      </c>
      <c r="C12" s="5" t="inlineStr">
        <is>
          <t>People and operating model</t>
        </is>
      </c>
      <c r="D12" s="6" t="inlineStr">
        <is>
          <t>Alert fatigue and analyst burnout are tracked as design signals, not staffing complaints</t>
        </is>
      </c>
      <c r="E12" s="5" t="inlineStr">
        <is>
          <t>1.2 · alert fatigue as design failure</t>
        </is>
      </c>
      <c r="F12" s="5" t="inlineStr"/>
      <c r="G12" s="5" t="inlineStr"/>
    </row>
    <row r="13">
      <c r="A13" s="5" t="inlineStr">
        <is>
          <t>C-ppl-06</t>
        </is>
      </c>
      <c r="B13" s="5" t="inlineStr">
        <is>
          <t>Leadership</t>
        </is>
      </c>
      <c r="C13" s="5" t="inlineStr">
        <is>
          <t>People and operating model</t>
        </is>
      </c>
      <c r="D13" s="6" t="inlineStr">
        <is>
          <t>The three operating tempos are explicit: strategic in months, operational in weeks, incident in minutes</t>
        </is>
      </c>
      <c r="E13" s="5" t="inlineStr">
        <is>
          <t>10 · UTIOM operates on multiple timelines</t>
        </is>
      </c>
      <c r="F13" s="5" t="inlineStr"/>
      <c r="G13" s="5" t="inlineStr"/>
    </row>
    <row r="14">
      <c r="A14" s="5" t="inlineStr">
        <is>
          <t>C-ppl-07</t>
        </is>
      </c>
      <c r="B14" s="5" t="inlineStr">
        <is>
          <t>Leadership</t>
        </is>
      </c>
      <c r="C14" s="5" t="inlineStr">
        <is>
          <t>People and operating model</t>
        </is>
      </c>
      <c r="D14" s="6" t="inlineStr">
        <is>
          <t>Metrics distinguish effectiveness from efficiency, and effectiveness governs prioritisation</t>
        </is>
      </c>
      <c r="E14" s="5" t="inlineStr">
        <is>
          <t>1.1 · effectiveness over efficiency</t>
        </is>
      </c>
      <c r="F14" s="5" t="inlineStr"/>
      <c r="G14" s="5" t="inlineStr"/>
    </row>
    <row r="15">
      <c r="A15" s="5" t="inlineStr">
        <is>
          <t>C-str-01</t>
        </is>
      </c>
      <c r="B15" s="5" t="inlineStr">
        <is>
          <t>Leadership</t>
        </is>
      </c>
      <c r="C15" s="5" t="inlineStr">
        <is>
          <t>Strategy and threat profile</t>
        </is>
      </c>
      <c r="D15" s="6" t="inlineStr">
        <is>
          <t>A documented threat profile naming the adversaries realistically targeting your sector</t>
        </is>
      </c>
      <c r="E15" s="5" t="inlineStr">
        <is>
          <t>2.2 · threat profiling</t>
        </is>
      </c>
      <c r="F15" s="5" t="inlineStr"/>
      <c r="G15" s="5" t="inlineStr"/>
    </row>
    <row r="16">
      <c r="A16" s="5" t="inlineStr">
        <is>
          <t>C-str-02</t>
        </is>
      </c>
      <c r="B16" s="5" t="inlineStr">
        <is>
          <t>Leadership</t>
        </is>
      </c>
      <c r="C16" s="5" t="inlineStr">
        <is>
          <t>Strategy and threat profile</t>
        </is>
      </c>
      <c r="D16" s="6" t="inlineStr">
        <is>
          <t>A SOC master plan with quarterly objectives, reviewed on cadence</t>
        </is>
      </c>
      <c r="E16" s="5" t="inlineStr">
        <is>
          <t>2.2 · SOC master plan</t>
        </is>
      </c>
      <c r="F16" s="5" t="inlineStr"/>
      <c r="G16" s="5" t="inlineStr"/>
    </row>
    <row r="17">
      <c r="A17" s="5" t="inlineStr">
        <is>
          <t>C-str-03</t>
        </is>
      </c>
      <c r="B17" s="5" t="inlineStr">
        <is>
          <t>Leadership</t>
        </is>
      </c>
      <c r="C17" s="5" t="inlineStr">
        <is>
          <t>Strategy and threat profile</t>
        </is>
      </c>
      <c r="D17" s="6" t="inlineStr">
        <is>
          <t>KPIs and KRIs explicitly tied to crown jewels rather than to activity volume</t>
        </is>
      </c>
      <c r="E17" s="5" t="inlineStr">
        <is>
          <t>2.2 · measurable KPIs and KRIs</t>
        </is>
      </c>
      <c r="F17" s="5" t="inlineStr"/>
      <c r="G17" s="5" t="inlineStr"/>
    </row>
    <row r="18">
      <c r="A18" s="5" t="inlineStr">
        <is>
          <t>C-str-04</t>
        </is>
      </c>
      <c r="B18" s="5" t="inlineStr">
        <is>
          <t>Leadership</t>
        </is>
      </c>
      <c r="C18" s="5" t="inlineStr">
        <is>
          <t>Strategy and threat profile</t>
        </is>
      </c>
      <c r="D18" s="6" t="inlineStr">
        <is>
          <t>Percentage of budget traceable to a stated risk priority</t>
        </is>
      </c>
      <c r="E18" s="5" t="inlineStr">
        <is>
          <t>8 · % budget linked to risk priority</t>
        </is>
      </c>
      <c r="F18" s="5" t="inlineStr"/>
      <c r="G18" s="5" t="inlineStr"/>
    </row>
    <row r="19">
      <c r="A19" s="5" t="inlineStr">
        <is>
          <t>C-str-05</t>
        </is>
      </c>
      <c r="B19" s="5" t="inlineStr">
        <is>
          <t>Leadership</t>
        </is>
      </c>
      <c r="C19" s="5" t="inlineStr">
        <is>
          <t>Strategy and threat profile</t>
        </is>
      </c>
      <c r="D19" s="6" t="inlineStr">
        <is>
          <t>Percentage of detection coverage measured against the threat profile and its TTPs</t>
        </is>
      </c>
      <c r="E19" s="5" t="inlineStr">
        <is>
          <t>8 · % covered detection per threat profile</t>
        </is>
      </c>
      <c r="F19" s="5" t="inlineStr"/>
      <c r="G19" s="5" t="inlineStr"/>
    </row>
    <row r="20">
      <c r="A20" s="5" t="inlineStr">
        <is>
          <t>C-str-06</t>
        </is>
      </c>
      <c r="B20" s="5" t="inlineStr">
        <is>
          <t>Leadership</t>
        </is>
      </c>
      <c r="C20" s="5" t="inlineStr">
        <is>
          <t>Strategy and threat profile</t>
        </is>
      </c>
      <c r="D20" s="6" t="inlineStr">
        <is>
          <t>Percentage of processes aligned across teams, with integration and automation measured</t>
        </is>
      </c>
      <c r="E20" s="5" t="inlineStr">
        <is>
          <t>8 · % aligned process, % integration</t>
        </is>
      </c>
      <c r="F20" s="5" t="inlineStr"/>
      <c r="G20" s="5" t="inlineStr"/>
    </row>
    <row r="21">
      <c r="A21" s="5" t="inlineStr">
        <is>
          <t>C-str-07</t>
        </is>
      </c>
      <c r="B21" s="5" t="inlineStr">
        <is>
          <t>Leadership</t>
        </is>
      </c>
      <c r="C21" s="5" t="inlineStr">
        <is>
          <t>Strategy and threat profile</t>
        </is>
      </c>
      <c r="D21" s="6" t="inlineStr">
        <is>
          <t>Threat intelligence sources selected against the threat profile rather than consumed generically</t>
        </is>
      </c>
      <c r="E21" s="5" t="inlineStr">
        <is>
          <t>6.1 · threat intelligence as IR before impact</t>
        </is>
      </c>
      <c r="F21" s="5" t="inlineStr"/>
      <c r="G21" s="5" t="inlineStr"/>
    </row>
    <row r="22">
      <c r="A22" s="5" t="inlineStr">
        <is>
          <t>C-str-08</t>
        </is>
      </c>
      <c r="B22" s="5" t="inlineStr">
        <is>
          <t>Leadership</t>
        </is>
      </c>
      <c r="C22" s="5" t="inlineStr">
        <is>
          <t>Strategy and threat profile</t>
        </is>
      </c>
      <c r="D22" s="6" t="inlineStr">
        <is>
          <t>A capability roadmap with increments, owners and delivery dates</t>
        </is>
      </c>
      <c r="E22" s="5" t="inlineStr">
        <is>
          <t>2.2 · capability increment schedule</t>
        </is>
      </c>
      <c r="F22" s="5" t="inlineStr"/>
      <c r="G22" s="5" t="inlineStr"/>
    </row>
    <row r="23">
      <c r="A23" s="5" t="inlineStr">
        <is>
          <t>C-str-09</t>
        </is>
      </c>
      <c r="B23" s="5" t="inlineStr">
        <is>
          <t>Leadership</t>
        </is>
      </c>
      <c r="C23" s="5" t="inlineStr">
        <is>
          <t>Strategy and threat profile</t>
        </is>
      </c>
      <c r="D23" s="6" t="inlineStr">
        <is>
          <t>An automation strategy names which lifecycle activities should be automated and to what degree</t>
        </is>
      </c>
      <c r="E23" s="5" t="inlineStr">
        <is>
          <t>7 · engineering extensions</t>
        </is>
      </c>
      <c r="F23" s="5" t="inlineStr"/>
      <c r="G23" s="5" t="inlineStr"/>
    </row>
    <row r="24">
      <c r="A24" s="5" t="inlineStr">
        <is>
          <t>C-str-10</t>
        </is>
      </c>
      <c r="B24" s="5" t="inlineStr">
        <is>
          <t>Leadership</t>
        </is>
      </c>
      <c r="C24" s="5" t="inlineStr">
        <is>
          <t>Strategy and threat profile</t>
        </is>
      </c>
      <c r="D24" s="6" t="inlineStr">
        <is>
          <t>Threat intelligence is used strategically in the threat profile and technically in the evidence requirement, with different consumers and cadences</t>
        </is>
      </c>
      <c r="E24" s="5" t="inlineStr">
        <is>
          <t>2.3 · two roles of threat intelligence</t>
        </is>
      </c>
      <c r="F24" s="5" t="inlineStr"/>
      <c r="G24" s="5" t="inlineStr"/>
    </row>
    <row r="25">
      <c r="A25" s="5" t="inlineStr">
        <is>
          <t>C-cj-01</t>
        </is>
      </c>
      <c r="B25" s="5" t="inlineStr">
        <is>
          <t>Leadership</t>
        </is>
      </c>
      <c r="C25" s="5" t="inlineStr">
        <is>
          <t>Crown jewels</t>
        </is>
      </c>
      <c r="D25" s="6" t="inlineStr">
        <is>
          <t>A crown jewel registry with named business owners, not just technical custodians</t>
        </is>
      </c>
      <c r="E25" s="5" t="inlineStr">
        <is>
          <t>2.3 · CJ registry with owners</t>
        </is>
      </c>
      <c r="F25" s="5" t="inlineStr"/>
      <c r="G25" s="5" t="inlineStr"/>
    </row>
    <row r="26">
      <c r="A26" s="5" t="inlineStr">
        <is>
          <t>C-cj-02</t>
        </is>
      </c>
      <c r="B26" s="5" t="inlineStr">
        <is>
          <t>Leadership</t>
        </is>
      </c>
      <c r="C26" s="5" t="inlineStr">
        <is>
          <t>Crown jewels</t>
        </is>
      </c>
      <c r="D26" s="6" t="inlineStr">
        <is>
          <t>Business impact mapping per crown jewel covering financial, regulatory, safety and reputational consequence</t>
        </is>
      </c>
      <c r="E26" s="5" t="inlineStr">
        <is>
          <t>2.3 · business impact mapping</t>
        </is>
      </c>
      <c r="F26" s="5" t="inlineStr"/>
      <c r="G26" s="5" t="inlineStr"/>
    </row>
    <row r="27">
      <c r="A27" s="5" t="inlineStr">
        <is>
          <t>C-cj-03</t>
        </is>
      </c>
      <c r="B27" s="5" t="inlineStr">
        <is>
          <t>Leadership</t>
        </is>
      </c>
      <c r="C27" s="5" t="inlineStr">
        <is>
          <t>Crown jewels</t>
        </is>
      </c>
      <c r="D27" s="6" t="inlineStr">
        <is>
          <t>Threat models built per crown jewel rather than for the organisation as a whole</t>
        </is>
      </c>
      <c r="E27" s="5" t="inlineStr">
        <is>
          <t>2.3 · threat modelling for identified CJ</t>
        </is>
      </c>
      <c r="F27" s="5" t="inlineStr"/>
      <c r="G27" s="5" t="inlineStr"/>
    </row>
    <row r="28">
      <c r="A28" s="5" t="inlineStr">
        <is>
          <t>C-cj-04</t>
        </is>
      </c>
      <c r="B28" s="5" t="inlineStr">
        <is>
          <t>Leadership</t>
        </is>
      </c>
      <c r="C28" s="5" t="inlineStr">
        <is>
          <t>Crown jewels</t>
        </is>
      </c>
      <c r="D28" s="6" t="inlineStr">
        <is>
          <t>MITRE ATT&amp;CK TTPs explicitly mapped to each crown jewel</t>
        </is>
      </c>
      <c r="E28" s="5" t="inlineStr">
        <is>
          <t>2.3 · mapped ATT&amp;CK TTP with CJs</t>
        </is>
      </c>
      <c r="F28" s="5" t="inlineStr"/>
      <c r="G28" s="5" t="inlineStr"/>
    </row>
    <row r="29">
      <c r="A29" s="5" t="inlineStr">
        <is>
          <t>C-cj-05</t>
        </is>
      </c>
      <c r="B29" s="5" t="inlineStr">
        <is>
          <t>Leadership</t>
        </is>
      </c>
      <c r="C29" s="5" t="inlineStr">
        <is>
          <t>Crown jewels</t>
        </is>
      </c>
      <c r="D29" s="6" t="inlineStr">
        <is>
          <t>Attack path diagrams tracing realistic routes to each crown jewel</t>
        </is>
      </c>
      <c r="E29" s="5" t="inlineStr">
        <is>
          <t>2.3 · attack path diagrams</t>
        </is>
      </c>
      <c r="F29" s="5" t="inlineStr"/>
      <c r="G29" s="5" t="inlineStr"/>
    </row>
    <row r="30">
      <c r="A30" s="5" t="inlineStr">
        <is>
          <t>C-cj-06</t>
        </is>
      </c>
      <c r="B30" s="5" t="inlineStr">
        <is>
          <t>Leadership</t>
        </is>
      </c>
      <c r="C30" s="5" t="inlineStr">
        <is>
          <t>Crown jewels</t>
        </is>
      </c>
      <c r="D30" s="6" t="inlineStr">
        <is>
          <t>Attack paths proven by testing rather than assumed, and tracked as proven versus theoretical</t>
        </is>
      </c>
      <c r="E30" s="5" t="inlineStr">
        <is>
          <t>2.3 · attack trees, 2.7 validation</t>
        </is>
      </c>
      <c r="F30" s="5" t="inlineStr"/>
      <c r="G30" s="5" t="inlineStr"/>
    </row>
    <row r="31">
      <c r="A31" s="5" t="inlineStr">
        <is>
          <t>C-cj-07</t>
        </is>
      </c>
      <c r="B31" s="5" t="inlineStr">
        <is>
          <t>Leadership</t>
        </is>
      </c>
      <c r="C31" s="5" t="inlineStr">
        <is>
          <t>Crown jewels</t>
        </is>
      </c>
      <c r="D31" s="6" t="inlineStr">
        <is>
          <t>A dependency matrix linking each crown jewel to its required data sources</t>
        </is>
      </c>
      <c r="E31" s="5" t="inlineStr">
        <is>
          <t>2.3 · dependency matrix</t>
        </is>
      </c>
      <c r="F31" s="5" t="inlineStr"/>
      <c r="G31" s="5" t="inlineStr"/>
    </row>
    <row r="32">
      <c r="A32" s="5" t="inlineStr">
        <is>
          <t>C-cj-08</t>
        </is>
      </c>
      <c r="B32" s="5" t="inlineStr">
        <is>
          <t>Leadership</t>
        </is>
      </c>
      <c r="C32" s="5" t="inlineStr">
        <is>
          <t>Crown jewels</t>
        </is>
      </c>
      <c r="D32" s="6" t="inlineStr">
        <is>
          <t>A readiness checklist covering protection, visibility, detection and response per crown jewel</t>
        </is>
      </c>
      <c r="E32" s="5" t="inlineStr">
        <is>
          <t>2.3 · capability readiness checklist</t>
        </is>
      </c>
      <c r="F32" s="5" t="inlineStr"/>
      <c r="G32" s="5" t="inlineStr"/>
    </row>
    <row r="33">
      <c r="A33" s="5" t="inlineStr">
        <is>
          <t>C-cj-09</t>
        </is>
      </c>
      <c r="B33" s="5" t="inlineStr">
        <is>
          <t>Leadership</t>
        </is>
      </c>
      <c r="C33" s="5" t="inlineStr">
        <is>
          <t>Crown jewels</t>
        </is>
      </c>
      <c r="D33" s="6" t="inlineStr">
        <is>
          <t>Crown jewel registry kept current through automated asset discovery, not periodic manual review</t>
        </is>
      </c>
      <c r="E33" s="5" t="inlineStr">
        <is>
          <t>7 · automation across the lifecycle</t>
        </is>
      </c>
      <c r="F33" s="5" t="inlineStr"/>
      <c r="G33" s="5" t="inlineStr"/>
    </row>
    <row r="34">
      <c r="A34" s="5" t="inlineStr">
        <is>
          <t>C-tv-01</t>
        </is>
      </c>
      <c r="B34" s="5" t="inlineStr">
        <is>
          <t>Engineering</t>
        </is>
      </c>
      <c r="C34" s="5" t="inlineStr">
        <is>
          <t>Threat visibility</t>
        </is>
      </c>
      <c r="D34" s="6" t="inlineStr">
        <is>
          <t>Crown jewel coverage measured per MITRE tactic</t>
        </is>
      </c>
      <c r="E34" s="5" t="inlineStr">
        <is>
          <t>8 · % CJ coverage per MITRE tactic</t>
        </is>
      </c>
      <c r="F34" s="5" t="inlineStr"/>
      <c r="G34" s="5" t="inlineStr"/>
    </row>
    <row r="35">
      <c r="A35" s="5" t="inlineStr">
        <is>
          <t>C-tv-02</t>
        </is>
      </c>
      <c r="B35" s="5" t="inlineStr">
        <is>
          <t>Engineering</t>
        </is>
      </c>
      <c r="C35" s="5" t="inlineStr">
        <is>
          <t>Threat visibility</t>
        </is>
      </c>
      <c r="D35" s="6" t="inlineStr">
        <is>
          <t>Crown jewel coverage measured per customised threat model</t>
        </is>
      </c>
      <c r="E35" s="5" t="inlineStr">
        <is>
          <t>8 · % CJ coverage per threat modelled</t>
        </is>
      </c>
      <c r="F35" s="5" t="inlineStr"/>
      <c r="G35" s="5" t="inlineStr"/>
    </row>
    <row r="36">
      <c r="A36" s="5" t="inlineStr">
        <is>
          <t>C-tv-03</t>
        </is>
      </c>
      <c r="B36" s="5" t="inlineStr">
        <is>
          <t>Engineering</t>
        </is>
      </c>
      <c r="C36" s="5" t="inlineStr">
        <is>
          <t>Threat visibility</t>
        </is>
      </c>
      <c r="D36" s="6" t="inlineStr">
        <is>
          <t>Threat models mapped to the specific data sources required to observe them</t>
        </is>
      </c>
      <c r="E36" s="5" t="inlineStr">
        <is>
          <t>2.4 · mapped threat models to data sources</t>
        </is>
      </c>
      <c r="F36" s="5" t="inlineStr"/>
      <c r="G36" s="5" t="inlineStr"/>
    </row>
    <row r="37">
      <c r="A37" s="5" t="inlineStr">
        <is>
          <t>C-tv-04</t>
        </is>
      </c>
      <c r="B37" s="5" t="inlineStr">
        <is>
          <t>Engineering</t>
        </is>
      </c>
      <c r="C37" s="5" t="inlineStr">
        <is>
          <t>Threat visibility</t>
        </is>
      </c>
      <c r="D37" s="6" t="inlineStr">
        <is>
          <t>A data quality index tracking completeness, parsing success and latency</t>
        </is>
      </c>
      <c r="E37" s="5" t="inlineStr">
        <is>
          <t>8 · data quality index</t>
        </is>
      </c>
      <c r="F37" s="5" t="inlineStr"/>
      <c r="G37" s="5" t="inlineStr"/>
    </row>
    <row r="38">
      <c r="A38" s="5" t="inlineStr">
        <is>
          <t>C-tv-05</t>
        </is>
      </c>
      <c r="B38" s="5" t="inlineStr">
        <is>
          <t>Engineering</t>
        </is>
      </c>
      <c r="C38" s="5" t="inlineStr">
        <is>
          <t>Threat visibility</t>
        </is>
      </c>
      <c r="D38" s="6" t="inlineStr">
        <is>
          <t>Logging, retention and access standards defined and enforced</t>
        </is>
      </c>
      <c r="E38" s="5" t="inlineStr">
        <is>
          <t>2.4 · logging and retention standards</t>
        </is>
      </c>
      <c r="F38" s="5" t="inlineStr"/>
      <c r="G38" s="5" t="inlineStr"/>
    </row>
    <row r="39">
      <c r="A39" s="5" t="inlineStr">
        <is>
          <t>C-tv-06</t>
        </is>
      </c>
      <c r="B39" s="5" t="inlineStr">
        <is>
          <t>Engineering</t>
        </is>
      </c>
      <c r="C39" s="5" t="inlineStr">
        <is>
          <t>Threat visibility</t>
        </is>
      </c>
      <c r="D39" s="6" t="inlineStr">
        <is>
          <t>A telemetry onboarding roadmap with owners and dates for known gaps</t>
        </is>
      </c>
      <c r="E39" s="5" t="inlineStr">
        <is>
          <t>2.4 · telemetry onboarding roadmap</t>
        </is>
      </c>
      <c r="F39" s="5" t="inlineStr"/>
      <c r="G39" s="5" t="inlineStr"/>
    </row>
    <row r="40">
      <c r="A40" s="5" t="inlineStr">
        <is>
          <t>C-tv-07</t>
        </is>
      </c>
      <c r="B40" s="5" t="inlineStr">
        <is>
          <t>Engineering</t>
        </is>
      </c>
      <c r="C40" s="5" t="inlineStr">
        <is>
          <t>Threat visibility</t>
        </is>
      </c>
      <c r="D40" s="6" t="inlineStr">
        <is>
          <t>A visibility gap report that leadership has seen and formally accepted</t>
        </is>
      </c>
      <c r="E40" s="5" t="inlineStr">
        <is>
          <t>2.4 · visibility blueprint and gap report</t>
        </is>
      </c>
      <c r="F40" s="5" t="inlineStr"/>
      <c r="G40" s="5" t="inlineStr"/>
    </row>
    <row r="41">
      <c r="A41" s="5" t="inlineStr">
        <is>
          <t>C-tv-08</t>
        </is>
      </c>
      <c r="B41" s="5" t="inlineStr">
        <is>
          <t>Engineering</t>
        </is>
      </c>
      <c r="C41" s="5" t="inlineStr">
        <is>
          <t>Threat visibility</t>
        </is>
      </c>
      <c r="D41" s="6" t="inlineStr">
        <is>
          <t>Deception deployed selectively along crown jewel attack paths</t>
        </is>
      </c>
      <c r="E41" s="5" t="inlineStr">
        <is>
          <t>2.4 · deception aligned with CJ</t>
        </is>
      </c>
      <c r="F41" s="5" t="inlineStr"/>
      <c r="G41" s="5" t="inlineStr"/>
    </row>
    <row r="42">
      <c r="A42" s="5" t="inlineStr">
        <is>
          <t>C-tv-09</t>
        </is>
      </c>
      <c r="B42" s="5" t="inlineStr">
        <is>
          <t>Engineering</t>
        </is>
      </c>
      <c r="C42" s="5" t="inlineStr">
        <is>
          <t>Threat visibility</t>
        </is>
      </c>
      <c r="D42" s="6" t="inlineStr">
        <is>
          <t>Redundant visibility paths so identity or network telemetry backs up endpoint</t>
        </is>
      </c>
      <c r="E42" s="5" t="inlineStr">
        <is>
          <t>1.2 · resilience and graceful degradation</t>
        </is>
      </c>
      <c r="F42" s="5" t="inlineStr"/>
      <c r="G42" s="5" t="inlineStr"/>
    </row>
    <row r="43">
      <c r="A43" s="5" t="inlineStr">
        <is>
          <t>C-tv-10</t>
        </is>
      </c>
      <c r="B43" s="5" t="inlineStr">
        <is>
          <t>Engineering</t>
        </is>
      </c>
      <c r="C43" s="5" t="inlineStr">
        <is>
          <t>Threat visibility</t>
        </is>
      </c>
      <c r="D43" s="6" t="inlineStr">
        <is>
          <t>Meta-detections monitoring the health of telemetry and detection pipelines</t>
        </is>
      </c>
      <c r="E43" s="5" t="inlineStr">
        <is>
          <t>1.2 · meta-detections</t>
        </is>
      </c>
      <c r="F43" s="5" t="inlineStr"/>
      <c r="G43" s="5" t="inlineStr"/>
    </row>
    <row r="44">
      <c r="A44" s="5" t="inlineStr">
        <is>
          <t>C-tv-11</t>
        </is>
      </c>
      <c r="B44" s="5" t="inlineStr">
        <is>
          <t>Engineering</t>
        </is>
      </c>
      <c r="C44" s="5" t="inlineStr">
        <is>
          <t>Threat visibility</t>
        </is>
      </c>
      <c r="D44" s="6" t="inlineStr">
        <is>
          <t>Telemetry onboarding is automated through infrastructure-as-code rather than ticket-driven</t>
        </is>
      </c>
      <c r="E44" s="5" t="inlineStr">
        <is>
          <t>7 · unified telemetry schema</t>
        </is>
      </c>
      <c r="F44" s="5" t="inlineStr"/>
      <c r="G44" s="5" t="inlineStr"/>
    </row>
    <row r="45">
      <c r="A45" s="5" t="inlineStr">
        <is>
          <t>C-tv-12</t>
        </is>
      </c>
      <c r="B45" s="5" t="inlineStr">
        <is>
          <t>Engineering</t>
        </is>
      </c>
      <c r="C45" s="5" t="inlineStr">
        <is>
          <t>Threat visibility</t>
        </is>
      </c>
      <c r="D45" s="6" t="inlineStr">
        <is>
          <t>Data quality checks run automatically and alert on degradation</t>
        </is>
      </c>
      <c r="E45" s="5" t="inlineStr">
        <is>
          <t>2.4 · data quality and normalization checks</t>
        </is>
      </c>
      <c r="F45" s="5" t="inlineStr"/>
      <c r="G45" s="5" t="inlineStr"/>
    </row>
    <row r="46">
      <c r="A46" s="5" t="inlineStr">
        <is>
          <t>C-tv-13</t>
        </is>
      </c>
      <c r="B46" s="5" t="inlineStr">
        <is>
          <t>Engineering</t>
        </is>
      </c>
      <c r="C46" s="5" t="inlineStr">
        <is>
          <t>Threat visibility</t>
        </is>
      </c>
      <c r="D46" s="6" t="inlineStr">
        <is>
          <t>Backpressure and circuit breakers protect the pipeline during log volume spikes</t>
        </is>
      </c>
      <c r="E46" s="5" t="inlineStr">
        <is>
          <t>1.2 · resilience and graceful degradation</t>
        </is>
      </c>
      <c r="F46" s="5" t="inlineStr"/>
      <c r="G46" s="5" t="inlineStr"/>
    </row>
    <row r="47">
      <c r="A47" s="5" t="inlineStr">
        <is>
          <t>C-tv-14</t>
        </is>
      </c>
      <c r="B47" s="5" t="inlineStr">
        <is>
          <t>Engineering</t>
        </is>
      </c>
      <c r="C47" s="5" t="inlineStr">
        <is>
          <t>Threat visibility</t>
        </is>
      </c>
      <c r="D47" s="6" t="inlineStr">
        <is>
          <t>Required adversary evidence is defined per attack path before telemetry is sourced, not after</t>
        </is>
      </c>
      <c r="E47" s="5" t="inlineStr">
        <is>
          <t>4.1 · evidence requirement</t>
        </is>
      </c>
      <c r="F47" s="5" t="inlineStr"/>
      <c r="G47" s="5" t="inlineStr"/>
    </row>
    <row r="48">
      <c r="A48" s="5" t="inlineStr">
        <is>
          <t>C-tv-15</t>
        </is>
      </c>
      <c r="B48" s="5" t="inlineStr">
        <is>
          <t>Engineering</t>
        </is>
      </c>
      <c r="C48" s="5" t="inlineStr">
        <is>
          <t>Threat visibility</t>
        </is>
      </c>
      <c r="D48" s="6" t="inlineStr">
        <is>
          <t>Where required evidence is missing, it becomes a prioritised telemetry engineering requirement with an owner</t>
        </is>
      </c>
      <c r="E48" s="5" t="inlineStr">
        <is>
          <t>4.3 · assure it or engineer it</t>
        </is>
      </c>
      <c r="F48" s="5" t="inlineStr"/>
      <c r="G48" s="5" t="inlineStr"/>
    </row>
    <row r="49">
      <c r="A49" s="5" t="inlineStr">
        <is>
          <t>C-tv-16</t>
        </is>
      </c>
      <c r="B49" s="5" t="inlineStr">
        <is>
          <t>Engineering</t>
        </is>
      </c>
      <c r="C49" s="5" t="inlineStr">
        <is>
          <t>Threat visibility</t>
        </is>
      </c>
      <c r="D49" s="6" t="inlineStr">
        <is>
          <t>Telemetry is assured on coverage, completeness, timeliness, parsing, schema conformance, retention and health</t>
        </is>
      </c>
      <c r="E49" s="5" t="inlineStr">
        <is>
          <t>4.4 · telemetry assurance</t>
        </is>
      </c>
      <c r="F49" s="5" t="inlineStr"/>
      <c r="G49" s="5" t="inlineStr"/>
    </row>
    <row r="50">
      <c r="A50" s="5" t="inlineStr">
        <is>
          <t>C-td-01</t>
        </is>
      </c>
      <c r="B50" s="5" t="inlineStr">
        <is>
          <t>Engineering</t>
        </is>
      </c>
      <c r="C50" s="5" t="inlineStr">
        <is>
          <t>Threat detection</t>
        </is>
      </c>
      <c r="D50" s="6" t="inlineStr">
        <is>
          <t>Percentage of detection rules implemented and tuned per threat modelled</t>
        </is>
      </c>
      <c r="E50" s="5" t="inlineStr">
        <is>
          <t>8 · % implemented and tuned per threat modelled</t>
        </is>
      </c>
      <c r="F50" s="5" t="inlineStr"/>
      <c r="G50" s="5" t="inlineStr"/>
    </row>
    <row r="51">
      <c r="A51" s="5" t="inlineStr">
        <is>
          <t>C-td-02</t>
        </is>
      </c>
      <c r="B51" s="5" t="inlineStr">
        <is>
          <t>Engineering</t>
        </is>
      </c>
      <c r="C51" s="5" t="inlineStr">
        <is>
          <t>Threat detection</t>
        </is>
      </c>
      <c r="D51" s="6" t="inlineStr">
        <is>
          <t>Detection rules built per proven attack path, not per interesting technique</t>
        </is>
      </c>
      <c r="E51" s="5" t="inlineStr">
        <is>
          <t>2.5 · rules referenced by threat modelling</t>
        </is>
      </c>
      <c r="F51" s="5" t="inlineStr"/>
      <c r="G51" s="5" t="inlineStr"/>
    </row>
    <row r="52">
      <c r="A52" s="5" t="inlineStr">
        <is>
          <t>C-td-03</t>
        </is>
      </c>
      <c r="B52" s="5" t="inlineStr">
        <is>
          <t>Engineering</t>
        </is>
      </c>
      <c r="C52" s="5" t="inlineStr">
        <is>
          <t>Threat detection</t>
        </is>
      </c>
      <c r="D52" s="6" t="inlineStr">
        <is>
          <t>Mean time to detect measured against top priority TTPs, not as an aggregate</t>
        </is>
      </c>
      <c r="E52" s="5" t="inlineStr">
        <is>
          <t>8 · MTTD</t>
        </is>
      </c>
      <c r="F52" s="5" t="inlineStr"/>
      <c r="G52" s="5" t="inlineStr"/>
    </row>
    <row r="53">
      <c r="A53" s="5" t="inlineStr">
        <is>
          <t>C-td-04</t>
        </is>
      </c>
      <c r="B53" s="5" t="inlineStr">
        <is>
          <t>Engineering</t>
        </is>
      </c>
      <c r="C53" s="5" t="inlineStr">
        <is>
          <t>Threat detection</t>
        </is>
      </c>
      <c r="D53" s="6" t="inlineStr">
        <is>
          <t>False positive and false negative rates monitored per rule</t>
        </is>
      </c>
      <c r="E53" s="5" t="inlineStr">
        <is>
          <t>2.5 · FP and FN monitoring</t>
        </is>
      </c>
      <c r="F53" s="5" t="inlineStr"/>
      <c r="G53" s="5" t="inlineStr"/>
    </row>
    <row r="54">
      <c r="A54" s="5" t="inlineStr">
        <is>
          <t>C-td-05</t>
        </is>
      </c>
      <c r="B54" s="5" t="inlineStr">
        <is>
          <t>Engineering</t>
        </is>
      </c>
      <c r="C54" s="5" t="inlineStr">
        <is>
          <t>Threat detection</t>
        </is>
      </c>
      <c r="D54" s="6" t="inlineStr">
        <is>
          <t>Percentage of deception implemented in each operational zone</t>
        </is>
      </c>
      <c r="E54" s="5" t="inlineStr">
        <is>
          <t>8 · % deception per operational zone</t>
        </is>
      </c>
      <c r="F54" s="5" t="inlineStr"/>
      <c r="G54" s="5" t="inlineStr"/>
    </row>
    <row r="55">
      <c r="A55" s="5" t="inlineStr">
        <is>
          <t>C-td-06</t>
        </is>
      </c>
      <c r="B55" s="5" t="inlineStr">
        <is>
          <t>Engineering</t>
        </is>
      </c>
      <c r="C55" s="5" t="inlineStr">
        <is>
          <t>Threat detection</t>
        </is>
      </c>
      <c r="D55" s="6" t="inlineStr">
        <is>
          <t>Detection held as code with version control, CI/CD and rollback</t>
        </is>
      </c>
      <c r="E55" s="5" t="inlineStr">
        <is>
          <t>1.2 · detection-as-code</t>
        </is>
      </c>
      <c r="F55" s="5" t="inlineStr"/>
      <c r="G55" s="5" t="inlineStr"/>
    </row>
    <row r="56">
      <c r="A56" s="5" t="inlineStr">
        <is>
          <t>C-td-07</t>
        </is>
      </c>
      <c r="B56" s="5" t="inlineStr">
        <is>
          <t>Engineering</t>
        </is>
      </c>
      <c r="C56" s="5" t="inlineStr">
        <is>
          <t>Threat detection</t>
        </is>
      </c>
      <c r="D56" s="6" t="inlineStr">
        <is>
          <t>Automated QA and regression testing catches environment changes that break rules</t>
        </is>
      </c>
      <c r="E56" s="5" t="inlineStr">
        <is>
          <t>2.5 · automate QA and regression testing</t>
        </is>
      </c>
      <c r="F56" s="5" t="inlineStr"/>
      <c r="G56" s="5" t="inlineStr"/>
    </row>
    <row r="57">
      <c r="A57" s="5" t="inlineStr">
        <is>
          <t>C-td-08</t>
        </is>
      </c>
      <c r="B57" s="5" t="inlineStr">
        <is>
          <t>Engineering</t>
        </is>
      </c>
      <c r="C57" s="5" t="inlineStr">
        <is>
          <t>Threat detection</t>
        </is>
      </c>
      <c r="D57" s="6" t="inlineStr">
        <is>
          <t>A common information model so detection logic survives vendor changes</t>
        </is>
      </c>
      <c r="E57" s="5" t="inlineStr">
        <is>
          <t>1.2 · abstraction layers</t>
        </is>
      </c>
      <c r="F57" s="5" t="inlineStr"/>
      <c r="G57" s="5" t="inlineStr"/>
    </row>
    <row r="58">
      <c r="A58" s="5" t="inlineStr">
        <is>
          <t>C-td-09</t>
        </is>
      </c>
      <c r="B58" s="5" t="inlineStr">
        <is>
          <t>Engineering</t>
        </is>
      </c>
      <c r="C58" s="5" t="inlineStr">
        <is>
          <t>Threat detection</t>
        </is>
      </c>
      <c r="D58" s="6" t="inlineStr">
        <is>
          <t>Shared configuration objects rather than logic duplicated across rules</t>
        </is>
      </c>
      <c r="E58" s="5" t="inlineStr">
        <is>
          <t>1.2 · DRY principle</t>
        </is>
      </c>
      <c r="F58" s="5" t="inlineStr"/>
      <c r="G58" s="5" t="inlineStr"/>
    </row>
    <row r="59">
      <c r="A59" s="5" t="inlineStr">
        <is>
          <t>C-td-10</t>
        </is>
      </c>
      <c r="B59" s="5" t="inlineStr">
        <is>
          <t>Engineering</t>
        </is>
      </c>
      <c r="C59" s="5" t="inlineStr">
        <is>
          <t>Threat detection</t>
        </is>
      </c>
      <c r="D59" s="6" t="inlineStr">
        <is>
          <t>Alert output follows a standard structure: what happened, why it matters, first step</t>
        </is>
      </c>
      <c r="E59" s="5" t="inlineStr">
        <is>
          <t>1.2 · cognitive ergonomics</t>
        </is>
      </c>
      <c r="F59" s="5" t="inlineStr"/>
      <c r="G59" s="5" t="inlineStr"/>
    </row>
    <row r="60">
      <c r="A60" s="5" t="inlineStr">
        <is>
          <t>C-td-11</t>
        </is>
      </c>
      <c r="B60" s="5" t="inlineStr">
        <is>
          <t>Engineering</t>
        </is>
      </c>
      <c r="C60" s="5" t="inlineStr">
        <is>
          <t>Threat detection</t>
        </is>
      </c>
      <c r="D60" s="6" t="inlineStr">
        <is>
          <t>Related alerts are grouped into narrative incidents rather than delivered as isolated signals</t>
        </is>
      </c>
      <c r="E60" s="5" t="inlineStr">
        <is>
          <t>1.2 · signal-to-noise optimisation</t>
        </is>
      </c>
      <c r="F60" s="5" t="inlineStr"/>
      <c r="G60" s="5" t="inlineStr"/>
    </row>
    <row r="61">
      <c r="A61" s="5" t="inlineStr">
        <is>
          <t>C-td-12</t>
        </is>
      </c>
      <c r="B61" s="5" t="inlineStr">
        <is>
          <t>Engineering</t>
        </is>
      </c>
      <c r="C61" s="5" t="inlineStr">
        <is>
          <t>Threat detection</t>
        </is>
      </c>
      <c r="D61" s="6" t="inlineStr">
        <is>
          <t>Operational cost per rule tracked in analyst time consumed</t>
        </is>
      </c>
      <c r="E61" s="5" t="inlineStr">
        <is>
          <t>2.5 · fidelity, coverage, operational cost</t>
        </is>
      </c>
      <c r="F61" s="5" t="inlineStr"/>
      <c r="G61" s="5" t="inlineStr"/>
    </row>
    <row r="62">
      <c r="A62" s="5" t="inlineStr">
        <is>
          <t>C-td-13</t>
        </is>
      </c>
      <c r="B62" s="5" t="inlineStr">
        <is>
          <t>Engineering</t>
        </is>
      </c>
      <c r="C62" s="5" t="inlineStr">
        <is>
          <t>Threat detection</t>
        </is>
      </c>
      <c r="D62" s="6" t="inlineStr">
        <is>
          <t>Detection deployment is fully automated from merge to production with rollback</t>
        </is>
      </c>
      <c r="E62" s="5" t="inlineStr">
        <is>
          <t>7 · detection-as-code pipelines</t>
        </is>
      </c>
      <c r="F62" s="5" t="inlineStr"/>
      <c r="G62" s="5" t="inlineStr"/>
    </row>
    <row r="63">
      <c r="A63" s="5" t="inlineStr">
        <is>
          <t>C-td-14</t>
        </is>
      </c>
      <c r="B63" s="5" t="inlineStr">
        <is>
          <t>Engineering</t>
        </is>
      </c>
      <c r="C63" s="5" t="inlineStr">
        <is>
          <t>Threat detection</t>
        </is>
      </c>
      <c r="D63" s="6" t="inlineStr">
        <is>
          <t>Every live detection can be walked from rule to threat model to technique to crown jewel to business consequence</t>
        </is>
      </c>
      <c r="E63" s="5" t="inlineStr">
        <is>
          <t>5.2 · traceability chain</t>
        </is>
      </c>
      <c r="F63" s="5" t="inlineStr"/>
      <c r="G63" s="5" t="inlineStr"/>
    </row>
    <row r="64">
      <c r="A64" s="5" t="inlineStr">
        <is>
          <t>C-td-15</t>
        </is>
      </c>
      <c r="B64" s="5" t="inlineStr">
        <is>
          <t>Engineering</t>
        </is>
      </c>
      <c r="C64" s="5" t="inlineStr">
        <is>
          <t>Threat detection</t>
        </is>
      </c>
      <c r="D64" s="6" t="inlineStr">
        <is>
          <t>Detections that cannot complete that chain are retired rather than left running</t>
        </is>
      </c>
      <c r="E64" s="5" t="inlineStr">
        <is>
          <t>5.6 · systematic abandonment</t>
        </is>
      </c>
      <c r="F64" s="5" t="inlineStr"/>
      <c r="G64" s="5" t="inlineStr"/>
    </row>
    <row r="65">
      <c r="A65" s="5" t="inlineStr">
        <is>
          <t>C-val-01</t>
        </is>
      </c>
      <c r="B65" s="5" t="inlineStr">
        <is>
          <t>Engineering</t>
        </is>
      </c>
      <c r="C65" s="5" t="inlineStr">
        <is>
          <t>Validation and adversary emulation</t>
        </is>
      </c>
      <c r="D65" s="6" t="inlineStr">
        <is>
          <t>Detection verification is planned during detection engineering, not bolted on afterwards</t>
        </is>
      </c>
      <c r="E65" s="5" t="inlineStr">
        <is>
          <t>2.5 · red/purple planning for detection verification</t>
        </is>
      </c>
      <c r="F65" s="5" t="inlineStr"/>
      <c r="G65" s="5" t="inlineStr"/>
    </row>
    <row r="66">
      <c r="A66" s="5" t="inlineStr">
        <is>
          <t>C-val-02</t>
        </is>
      </c>
      <c r="B66" s="5" t="inlineStr">
        <is>
          <t>Engineering</t>
        </is>
      </c>
      <c r="C66" s="5" t="inlineStr">
        <is>
          <t>Validation and adversary emulation</t>
        </is>
      </c>
      <c r="D66" s="6" t="inlineStr">
        <is>
          <t>Purple team exercises emulate the specific adversaries named in the threat profile</t>
        </is>
      </c>
      <c r="E66" s="5" t="inlineStr">
        <is>
          <t>9.4 · exercises emulate reported attack paths</t>
        </is>
      </c>
      <c r="F66" s="5" t="inlineStr"/>
      <c r="G66" s="5" t="inlineStr"/>
    </row>
    <row r="67">
      <c r="A67" s="5" t="inlineStr">
        <is>
          <t>C-val-03</t>
        </is>
      </c>
      <c r="B67" s="5" t="inlineStr">
        <is>
          <t>Engineering</t>
        </is>
      </c>
      <c r="C67" s="5" t="inlineStr">
        <is>
          <t>Validation and adversary emulation</t>
        </is>
      </c>
      <c r="D67" s="6" t="inlineStr">
        <is>
          <t>Red team engagements test the full chain through to crown jewels, not isolated techniques</t>
        </is>
      </c>
      <c r="E67" s="5" t="inlineStr">
        <is>
          <t>2.7 · validation of detection coverage</t>
        </is>
      </c>
      <c r="F67" s="5" t="inlineStr"/>
      <c r="G67" s="5" t="inlineStr"/>
    </row>
    <row r="68">
      <c r="A68" s="5" t="inlineStr">
        <is>
          <t>C-val-04</t>
        </is>
      </c>
      <c r="B68" s="5" t="inlineStr">
        <is>
          <t>Engineering</t>
        </is>
      </c>
      <c r="C68" s="5" t="inlineStr">
        <is>
          <t>Validation and adversary emulation</t>
        </is>
      </c>
      <c r="D68" s="6" t="inlineStr">
        <is>
          <t>Exercises validate three things: telemetry completeness, detection timing and analyst decision quality</t>
        </is>
      </c>
      <c r="E68" s="5" t="inlineStr">
        <is>
          <t>9.4 · purple team validation criteria</t>
        </is>
      </c>
      <c r="F68" s="5" t="inlineStr"/>
      <c r="G68" s="5" t="inlineStr"/>
    </row>
    <row r="69">
      <c r="A69" s="5" t="inlineStr">
        <is>
          <t>C-val-05</t>
        </is>
      </c>
      <c r="B69" s="5" t="inlineStr">
        <is>
          <t>Engineering</t>
        </is>
      </c>
      <c r="C69" s="5" t="inlineStr">
        <is>
          <t>Validation and adversary emulation</t>
        </is>
      </c>
      <c r="D69" s="6" t="inlineStr">
        <is>
          <t>Three levels of testing in use — unit, integration and effectuality</t>
        </is>
      </c>
      <c r="E69" s="5" t="inlineStr">
        <is>
          <t>1.2 · unit vs integration testing</t>
        </is>
      </c>
      <c r="F69" s="5" t="inlineStr"/>
      <c r="G69" s="5" t="inlineStr"/>
    </row>
    <row r="70">
      <c r="A70" s="5" t="inlineStr">
        <is>
          <t>C-val-06</t>
        </is>
      </c>
      <c r="B70" s="5" t="inlineStr">
        <is>
          <t>Engineering</t>
        </is>
      </c>
      <c r="C70" s="5" t="inlineStr">
        <is>
          <t>Validation and adversary emulation</t>
        </is>
      </c>
      <c r="D70" s="6" t="inlineStr">
        <is>
          <t>Detection validation rate — the proportion of live rules actually tested</t>
        </is>
      </c>
      <c r="E70" s="5" t="inlineStr">
        <is>
          <t>8 · detection validation rate</t>
        </is>
      </c>
      <c r="F70" s="5" t="inlineStr"/>
      <c r="G70" s="5" t="inlineStr"/>
    </row>
    <row r="71">
      <c r="A71" s="5" t="inlineStr">
        <is>
          <t>C-val-07</t>
        </is>
      </c>
      <c r="B71" s="5" t="inlineStr">
        <is>
          <t>Engineering</t>
        </is>
      </c>
      <c r="C71" s="5" t="inlineStr">
        <is>
          <t>Validation and adversary emulation</t>
        </is>
      </c>
      <c r="D71" s="6" t="inlineStr">
        <is>
          <t>Response readiness validation — the proportion of playbooks actually exercised</t>
        </is>
      </c>
      <c r="E71" s="5" t="inlineStr">
        <is>
          <t>8 · response readiness validation</t>
        </is>
      </c>
      <c r="F71" s="5" t="inlineStr"/>
      <c r="G71" s="5" t="inlineStr"/>
    </row>
    <row r="72">
      <c r="A72" s="5" t="inlineStr">
        <is>
          <t>C-val-08</t>
        </is>
      </c>
      <c r="B72" s="5" t="inlineStr">
        <is>
          <t>Engineering</t>
        </is>
      </c>
      <c r="C72" s="5" t="inlineStr">
        <is>
          <t>Validation and adversary emulation</t>
        </is>
      </c>
      <c r="D72" s="6" t="inlineStr">
        <is>
          <t>Failed detections are raised as engineering defects with owners and dates, not as analyst error</t>
        </is>
      </c>
      <c r="E72" s="5" t="inlineStr">
        <is>
          <t>9.4 · failed detections are engineering defects</t>
        </is>
      </c>
      <c r="F72" s="5" t="inlineStr"/>
      <c r="G72" s="5" t="inlineStr"/>
    </row>
    <row r="73">
      <c r="A73" s="5" t="inlineStr">
        <is>
          <t>C-val-09</t>
        </is>
      </c>
      <c r="B73" s="5" t="inlineStr">
        <is>
          <t>Engineering</t>
        </is>
      </c>
      <c r="C73" s="5" t="inlineStr">
        <is>
          <t>Validation and adversary emulation</t>
        </is>
      </c>
      <c r="D73" s="6" t="inlineStr">
        <is>
          <t>Validation is continuous and automated rather than periodic campaigns</t>
        </is>
      </c>
      <c r="E73" s="5" t="inlineStr">
        <is>
          <t>7 · continuous red/purple team</t>
        </is>
      </c>
      <c r="F73" s="5" t="inlineStr"/>
      <c r="G73" s="5" t="inlineStr"/>
    </row>
    <row r="74">
      <c r="A74" s="5" t="inlineStr">
        <is>
          <t>C-val-10</t>
        </is>
      </c>
      <c r="B74" s="5" t="inlineStr">
        <is>
          <t>Engineering</t>
        </is>
      </c>
      <c r="C74" s="5" t="inlineStr">
        <is>
          <t>Validation and adversary emulation</t>
        </is>
      </c>
      <c r="D74" s="6" t="inlineStr">
        <is>
          <t>Red and purple team exercises run on a defined cadence against modelled attack paths</t>
        </is>
      </c>
      <c r="E74" s="5" t="inlineStr">
        <is>
          <t>2.7 · red/purple team validation</t>
        </is>
      </c>
      <c r="F74" s="5" t="inlineStr"/>
      <c r="G74" s="5" t="inlineStr"/>
    </row>
    <row r="75">
      <c r="A75" s="5" t="inlineStr">
        <is>
          <t>C-val-11</t>
        </is>
      </c>
      <c r="B75" s="5" t="inlineStr">
        <is>
          <t>Engineering</t>
        </is>
      </c>
      <c r="C75" s="5" t="inlineStr">
        <is>
          <t>Validation and adversary emulation</t>
        </is>
      </c>
      <c r="D75" s="6" t="inlineStr">
        <is>
          <t>Emulation scenarios execute automatically on a schedule rather than as manual campaigns</t>
        </is>
      </c>
      <c r="E75" s="5" t="inlineStr">
        <is>
          <t>7 · continuous red/purple team</t>
        </is>
      </c>
      <c r="F75" s="5" t="inlineStr"/>
      <c r="G75" s="5" t="inlineStr"/>
    </row>
    <row r="76">
      <c r="A76" s="5" t="inlineStr">
        <is>
          <t>C-val-12</t>
        </is>
      </c>
      <c r="B76" s="5" t="inlineStr">
        <is>
          <t>Engineering</t>
        </is>
      </c>
      <c r="C76" s="5" t="inlineStr">
        <is>
          <t>Validation and adversary emulation</t>
        </is>
      </c>
      <c r="D76" s="6" t="inlineStr">
        <is>
          <t>One emulated scenario produces evidence across telemetry, detection, analysis, decision and containment in a single run</t>
        </is>
      </c>
      <c r="E76" s="5" t="inlineStr">
        <is>
          <t>6.2 · shared end-to-end proof</t>
        </is>
      </c>
      <c r="F76" s="5" t="inlineStr"/>
      <c r="G76" s="5" t="inlineStr"/>
    </row>
    <row r="77">
      <c r="A77" s="5" t="inlineStr">
        <is>
          <t>C-val-13</t>
        </is>
      </c>
      <c r="B77" s="5" t="inlineStr">
        <is>
          <t>Engineering</t>
        </is>
      </c>
      <c r="C77" s="5" t="inlineStr">
        <is>
          <t>Validation and adversary emulation</t>
        </is>
      </c>
      <c r="D77" s="6" t="inlineStr">
        <is>
          <t>Purple teaming, detection QA and response exercising are run as one connected rail rather than three separate activities</t>
        </is>
      </c>
      <c r="E77" s="5" t="inlineStr">
        <is>
          <t>6.1 · validation rail</t>
        </is>
      </c>
      <c r="F77" s="5" t="inlineStr"/>
      <c r="G77" s="5" t="inlineStr"/>
    </row>
    <row r="78">
      <c r="A78" s="5" t="inlineStr">
        <is>
          <t>C-th-01</t>
        </is>
      </c>
      <c r="B78" s="5" t="inlineStr">
        <is>
          <t>Operations</t>
        </is>
      </c>
      <c r="C78" s="5" t="inlineStr">
        <is>
          <t>Threat hunting</t>
        </is>
      </c>
      <c r="D78" s="6" t="inlineStr">
        <is>
          <t>Hunts are hypothesis-driven and derived from threat models, not from curiosity</t>
        </is>
      </c>
      <c r="E78" s="5" t="inlineStr">
        <is>
          <t>6.1 · threat hunting as purposeful IR</t>
        </is>
      </c>
      <c r="F78" s="5" t="inlineStr"/>
      <c r="G78" s="5" t="inlineStr"/>
    </row>
    <row r="79">
      <c r="A79" s="5" t="inlineStr">
        <is>
          <t>C-th-02</t>
        </is>
      </c>
      <c r="B79" s="5" t="inlineStr">
        <is>
          <t>Operations</t>
        </is>
      </c>
      <c r="C79" s="5" t="inlineStr">
        <is>
          <t>Threat hunting</t>
        </is>
      </c>
      <c r="D79" s="6" t="inlineStr">
        <is>
          <t>A hunt library records hypotheses, scope, method and outcome</t>
        </is>
      </c>
      <c r="E79" s="5" t="inlineStr">
        <is>
          <t>2.7 · hunt library</t>
        </is>
      </c>
      <c r="F79" s="5" t="inlineStr"/>
      <c r="G79" s="5" t="inlineStr"/>
    </row>
    <row r="80">
      <c r="A80" s="5" t="inlineStr">
        <is>
          <t>C-th-03</t>
        </is>
      </c>
      <c r="B80" s="5" t="inlineStr">
        <is>
          <t>Operations</t>
        </is>
      </c>
      <c r="C80" s="5" t="inlineStr">
        <is>
          <t>Threat hunting</t>
        </is>
      </c>
      <c r="D80" s="6" t="inlineStr">
        <is>
          <t>Hunts deliberately target the visibility gaps named in the gap report</t>
        </is>
      </c>
      <c r="E80" s="5" t="inlineStr">
        <is>
          <t>endnote · gap-driven hunts</t>
        </is>
      </c>
      <c r="F80" s="5" t="inlineStr"/>
      <c r="G80" s="5" t="inlineStr"/>
    </row>
    <row r="81">
      <c r="A81" s="5" t="inlineStr">
        <is>
          <t>C-th-04</t>
        </is>
      </c>
      <c r="B81" s="5" t="inlineStr">
        <is>
          <t>Operations</t>
        </is>
      </c>
      <c r="C81" s="5" t="inlineStr">
        <is>
          <t>Threat hunting</t>
        </is>
      </c>
      <c r="D81" s="6" t="inlineStr">
        <is>
          <t>Hunt findings are converted into detection backlog items with owners</t>
        </is>
      </c>
      <c r="E81" s="5" t="inlineStr">
        <is>
          <t>6.1 · feeds detection backlog</t>
        </is>
      </c>
      <c r="F81" s="5" t="inlineStr"/>
      <c r="G81" s="5" t="inlineStr"/>
    </row>
    <row r="82">
      <c r="A82" s="5" t="inlineStr">
        <is>
          <t>C-th-05</t>
        </is>
      </c>
      <c r="B82" s="5" t="inlineStr">
        <is>
          <t>Operations</t>
        </is>
      </c>
      <c r="C82" s="5" t="inlineStr">
        <is>
          <t>Threat hunting</t>
        </is>
      </c>
      <c r="D82" s="6" t="inlineStr">
        <is>
          <t>Recurring hunt hypotheses are automated into scheduled queries once proven</t>
        </is>
      </c>
      <c r="E82" s="5" t="inlineStr">
        <is>
          <t>7 · automation across the lifecycle</t>
        </is>
      </c>
      <c r="F82" s="5" t="inlineStr"/>
      <c r="G82" s="5" t="inlineStr"/>
    </row>
    <row r="83">
      <c r="A83" s="5" t="inlineStr">
        <is>
          <t>C-rs-01</t>
        </is>
      </c>
      <c r="B83" s="5" t="inlineStr">
        <is>
          <t>Operations</t>
        </is>
      </c>
      <c r="C83" s="5" t="inlineStr">
        <is>
          <t>Response</t>
        </is>
      </c>
      <c r="D83" s="6" t="inlineStr">
        <is>
          <t>Percentage of detection rules with a matching response playbook</t>
        </is>
      </c>
      <c r="E83" s="5" t="inlineStr">
        <is>
          <t>8 · % response rule per detection rule</t>
        </is>
      </c>
      <c r="F83" s="5" t="inlineStr"/>
      <c r="G83" s="5" t="inlineStr"/>
    </row>
    <row r="84">
      <c r="A84" s="5" t="inlineStr">
        <is>
          <t>C-rs-02</t>
        </is>
      </c>
      <c r="B84" s="5" t="inlineStr">
        <is>
          <t>Operations</t>
        </is>
      </c>
      <c r="C84" s="5" t="inlineStr">
        <is>
          <t>Response</t>
        </is>
      </c>
      <c r="D84" s="6" t="inlineStr">
        <is>
          <t>Mean time to contain tracked and trending</t>
        </is>
      </c>
      <c r="E84" s="5" t="inlineStr">
        <is>
          <t>8 · MTTC</t>
        </is>
      </c>
      <c r="F84" s="5" t="inlineStr"/>
      <c r="G84" s="5" t="inlineStr"/>
    </row>
    <row r="85">
      <c r="A85" s="5" t="inlineStr">
        <is>
          <t>C-rs-03</t>
        </is>
      </c>
      <c r="B85" s="5" t="inlineStr">
        <is>
          <t>Operations</t>
        </is>
      </c>
      <c r="C85" s="5" t="inlineStr">
        <is>
          <t>Response</t>
        </is>
      </c>
      <c r="D85" s="6" t="inlineStr">
        <is>
          <t>Mean time to recover tracked and trending</t>
        </is>
      </c>
      <c r="E85" s="5" t="inlineStr">
        <is>
          <t>8 · MTTR</t>
        </is>
      </c>
      <c r="F85" s="5" t="inlineStr"/>
      <c r="G85" s="5" t="inlineStr"/>
    </row>
    <row r="86">
      <c r="A86" s="5" t="inlineStr">
        <is>
          <t>C-rs-04</t>
        </is>
      </c>
      <c r="B86" s="5" t="inlineStr">
        <is>
          <t>Operations</t>
        </is>
      </c>
      <c r="C86" s="5" t="inlineStr">
        <is>
          <t>Response</t>
        </is>
      </c>
      <c r="D86" s="6" t="inlineStr">
        <is>
          <t>A containment SLA defined per crown jewel tier and measured against</t>
        </is>
      </c>
      <c r="E86" s="5" t="inlineStr">
        <is>
          <t>2.6 · containment SLA</t>
        </is>
      </c>
      <c r="F86" s="5" t="inlineStr"/>
      <c r="G86" s="5" t="inlineStr"/>
    </row>
    <row r="87">
      <c r="A87" s="5" t="inlineStr">
        <is>
          <t>C-rs-05</t>
        </is>
      </c>
      <c r="B87" s="5" t="inlineStr">
        <is>
          <t>Operations</t>
        </is>
      </c>
      <c r="C87" s="5" t="inlineStr">
        <is>
          <t>Response</t>
        </is>
      </c>
      <c r="D87" s="6" t="inlineStr">
        <is>
          <t>Crown jewel specific playbooks rather than generic incident procedures</t>
        </is>
      </c>
      <c r="E87" s="5" t="inlineStr">
        <is>
          <t>2.6 · playbook library and response matrix</t>
        </is>
      </c>
      <c r="F87" s="5" t="inlineStr"/>
      <c r="G87" s="5" t="inlineStr"/>
    </row>
    <row r="88">
      <c r="A88" s="5" t="inlineStr">
        <is>
          <t>C-rs-06</t>
        </is>
      </c>
      <c r="B88" s="5" t="inlineStr">
        <is>
          <t>Operations</t>
        </is>
      </c>
      <c r="C88" s="5" t="inlineStr">
        <is>
          <t>Response</t>
        </is>
      </c>
      <c r="D88" s="6" t="inlineStr">
        <is>
          <t>Containment authority and escalation thresholds defined in advance, with named individuals</t>
        </is>
      </c>
      <c r="E88" s="5" t="inlineStr">
        <is>
          <t>2.6 · escalation paths and decision gates</t>
        </is>
      </c>
      <c r="F88" s="5" t="inlineStr"/>
      <c r="G88" s="5" t="inlineStr"/>
    </row>
    <row r="89">
      <c r="A89" s="5" t="inlineStr">
        <is>
          <t>C-rs-07</t>
        </is>
      </c>
      <c r="B89" s="5" t="inlineStr">
        <is>
          <t>Operations</t>
        </is>
      </c>
      <c r="C89" s="5" t="inlineStr">
        <is>
          <t>Response</t>
        </is>
      </c>
      <c r="D89" s="6" t="inlineStr">
        <is>
          <t>SOAR automates containment for understood scenarios with defined human decision gates</t>
        </is>
      </c>
      <c r="E89" s="5" t="inlineStr">
        <is>
          <t>2.6 · automate containment through SOAR</t>
        </is>
      </c>
      <c r="F89" s="5" t="inlineStr"/>
      <c r="G89" s="5" t="inlineStr"/>
    </row>
    <row r="90">
      <c r="A90" s="5" t="inlineStr">
        <is>
          <t>C-rs-08</t>
        </is>
      </c>
      <c r="B90" s="5" t="inlineStr">
        <is>
          <t>Operations</t>
        </is>
      </c>
      <c r="C90" s="5" t="inlineStr">
        <is>
          <t>Response</t>
        </is>
      </c>
      <c r="D90" s="6" t="inlineStr">
        <is>
          <t>Incident records carry contextual tags — crown jewel affected, TTPs observed, path taken</t>
        </is>
      </c>
      <c r="E90" s="5" t="inlineStr">
        <is>
          <t>2.6 · incident records with contextual tags</t>
        </is>
      </c>
      <c r="F90" s="5" t="inlineStr"/>
      <c r="G90" s="5" t="inlineStr"/>
    </row>
    <row r="91">
      <c r="A91" s="5" t="inlineStr">
        <is>
          <t>C-rs-09</t>
        </is>
      </c>
      <c r="B91" s="5" t="inlineStr">
        <is>
          <t>Operations</t>
        </is>
      </c>
      <c r="C91" s="5" t="inlineStr">
        <is>
          <t>Response</t>
        </is>
      </c>
      <c r="D91" s="6" t="inlineStr">
        <is>
          <t>Evidence preservation and forensic readiness are built into response workflows</t>
        </is>
      </c>
      <c r="E91" s="5" t="inlineStr">
        <is>
          <t>6.1 · forensics as IR validation</t>
        </is>
      </c>
      <c r="F91" s="5" t="inlineStr"/>
      <c r="G91" s="5" t="inlineStr"/>
    </row>
    <row r="92">
      <c r="A92" s="5" t="inlineStr">
        <is>
          <t>C-rs-10</t>
        </is>
      </c>
      <c r="B92" s="5" t="inlineStr">
        <is>
          <t>Operations</t>
        </is>
      </c>
      <c r="C92" s="5" t="inlineStr">
        <is>
          <t>Response</t>
        </is>
      </c>
      <c r="D92" s="6" t="inlineStr">
        <is>
          <t>Restoration is gated on risk reduction, not on system uptime alone</t>
        </is>
      </c>
      <c r="E92" s="5" t="inlineStr">
        <is>
          <t>resilience sub-stage</t>
        </is>
      </c>
      <c r="F92" s="5" t="inlineStr"/>
      <c r="G92" s="5" t="inlineStr"/>
    </row>
    <row r="93">
      <c r="A93" s="5" t="inlineStr">
        <is>
          <t>C-rs-11</t>
        </is>
      </c>
      <c r="B93" s="5" t="inlineStr">
        <is>
          <t>Operations</t>
        </is>
      </c>
      <c r="C93" s="5" t="inlineStr">
        <is>
          <t>Response</t>
        </is>
      </c>
      <c r="D93" s="6" t="inlineStr">
        <is>
          <t>Alert enrichment and context gathering are automated before analyst triage</t>
        </is>
      </c>
      <c r="E93" s="5" t="inlineStr">
        <is>
          <t>7 · SOAR orchestration</t>
        </is>
      </c>
      <c r="F93" s="5" t="inlineStr"/>
      <c r="G93" s="5" t="inlineStr"/>
    </row>
    <row r="94">
      <c r="A94" s="5" t="inlineStr">
        <is>
          <t>C-rs-12</t>
        </is>
      </c>
      <c r="B94" s="5" t="inlineStr">
        <is>
          <t>Operations</t>
        </is>
      </c>
      <c r="C94" s="5" t="inlineStr">
        <is>
          <t>Response</t>
        </is>
      </c>
      <c r="D94" s="6" t="inlineStr">
        <is>
          <t>Containment options are documented with their blast radius, so the scope of each action is known before it is taken</t>
        </is>
      </c>
      <c r="E94" s="5" t="inlineStr">
        <is>
          <t>2.6 · tiered containment</t>
        </is>
      </c>
      <c r="F94" s="5" t="inlineStr"/>
      <c r="G94" s="5" t="inlineStr"/>
    </row>
    <row r="95">
      <c r="A95" s="5" t="inlineStr">
        <is>
          <t>C-rs-13</t>
        </is>
      </c>
      <c r="B95" s="5" t="inlineStr">
        <is>
          <t>Operations</t>
        </is>
      </c>
      <c r="C95" s="5" t="inlineStr">
        <is>
          <t>Response</t>
        </is>
      </c>
      <c r="D95" s="6" t="inlineStr">
        <is>
          <t>Decision latency is measured separately from detection and containment time, not folded into MTTR</t>
        </is>
      </c>
      <c r="E95" s="5" t="inlineStr">
        <is>
          <t>2.6 · response tempo</t>
        </is>
      </c>
      <c r="F95" s="5" t="inlineStr"/>
      <c r="G95" s="5" t="inlineStr"/>
    </row>
    <row r="96">
      <c r="A96" s="5" t="inlineStr">
        <is>
          <t>C-rs-14</t>
        </is>
      </c>
      <c r="B96" s="5" t="inlineStr">
        <is>
          <t>Operations</t>
        </is>
      </c>
      <c r="C96" s="5" t="inlineStr">
        <is>
          <t>Response</t>
        </is>
      </c>
      <c r="D96" s="6" t="inlineStr">
        <is>
          <t>Time from confirmed detection to an authorised containment decision is tracked against adversary breakout time</t>
        </is>
      </c>
      <c r="E96" s="5" t="inlineStr">
        <is>
          <t>7.4 · containment margin</t>
        </is>
      </c>
      <c r="F96" s="5" t="inlineStr"/>
      <c r="G96" s="5" t="inlineStr"/>
    </row>
    <row r="97">
      <c r="A97" s="5" t="inlineStr">
        <is>
          <t>C-ci-01</t>
        </is>
      </c>
      <c r="B97" s="5" t="inlineStr">
        <is>
          <t>Operations</t>
        </is>
      </c>
      <c r="C97" s="5" t="inlineStr">
        <is>
          <t>Continuous improvement</t>
        </is>
      </c>
      <c r="D97" s="6" t="inlineStr">
        <is>
          <t>Post-incident findings converted into engineering change, not just documentation</t>
        </is>
      </c>
      <c r="E97" s="5" t="inlineStr">
        <is>
          <t>2.7 · action plans with owners</t>
        </is>
      </c>
      <c r="F97" s="5" t="inlineStr"/>
      <c r="G97" s="5" t="inlineStr"/>
    </row>
    <row r="98">
      <c r="A98" s="5" t="inlineStr">
        <is>
          <t>C-ci-02</t>
        </is>
      </c>
      <c r="B98" s="5" t="inlineStr">
        <is>
          <t>Operations</t>
        </is>
      </c>
      <c r="C98" s="5" t="inlineStr">
        <is>
          <t>Continuous improvement</t>
        </is>
      </c>
      <c r="D98" s="6" t="inlineStr">
        <is>
          <t>A lessons learned repository is maintained and actually referenced</t>
        </is>
      </c>
      <c r="E98" s="5" t="inlineStr">
        <is>
          <t>2.6 · lessons learned repository</t>
        </is>
      </c>
      <c r="F98" s="5" t="inlineStr"/>
      <c r="G98" s="5" t="inlineStr"/>
    </row>
    <row r="99">
      <c r="A99" s="5" t="inlineStr">
        <is>
          <t>C-ci-03</t>
        </is>
      </c>
      <c r="B99" s="5" t="inlineStr">
        <is>
          <t>Operations</t>
        </is>
      </c>
      <c r="C99" s="5" t="inlineStr">
        <is>
          <t>Continuous improvement</t>
        </is>
      </c>
      <c r="D99" s="6" t="inlineStr">
        <is>
          <t>Threat models and roadmaps updated on a defined cadence</t>
        </is>
      </c>
      <c r="E99" s="5" t="inlineStr">
        <is>
          <t>2.7 · update threat models</t>
        </is>
      </c>
      <c r="F99" s="5" t="inlineStr"/>
      <c r="G99" s="5" t="inlineStr"/>
    </row>
    <row r="100">
      <c r="A100" s="5" t="inlineStr">
        <is>
          <t>C-ci-04</t>
        </is>
      </c>
      <c r="B100" s="5" t="inlineStr">
        <is>
          <t>Operations</t>
        </is>
      </c>
      <c r="C100" s="5" t="inlineStr">
        <is>
          <t>Continuous improvement</t>
        </is>
      </c>
      <c r="D100" s="6" t="inlineStr">
        <is>
          <t>Systematic retirement of rules that no longer protect a crown jewel</t>
        </is>
      </c>
      <c r="E100" s="5" t="inlineStr">
        <is>
          <t>1.1 · systematic abandonment</t>
        </is>
      </c>
      <c r="F100" s="5" t="inlineStr"/>
      <c r="G100" s="5" t="inlineStr"/>
    </row>
    <row r="101">
      <c r="A101" s="5" t="inlineStr">
        <is>
          <t>C-ci-05</t>
        </is>
      </c>
      <c r="B101" s="5" t="inlineStr">
        <is>
          <t>Operations</t>
        </is>
      </c>
      <c r="C101" s="5" t="inlineStr">
        <is>
          <t>Continuous improvement</t>
        </is>
      </c>
      <c r="D101" s="6" t="inlineStr">
        <is>
          <t>Vision and strategy documents revised from operational evidence</t>
        </is>
      </c>
      <c r="E101" s="5" t="inlineStr">
        <is>
          <t>2.7 · updated vision and strategy</t>
        </is>
      </c>
      <c r="F101" s="5" t="inlineStr"/>
      <c r="G101" s="5" t="inlineStr"/>
    </row>
    <row r="102">
      <c r="A102" s="5" t="inlineStr">
        <is>
          <t>C-ci-06</t>
        </is>
      </c>
      <c r="B102" s="5" t="inlineStr">
        <is>
          <t>Operations</t>
        </is>
      </c>
      <c r="C102" s="5" t="inlineStr">
        <is>
          <t>Continuous improvement</t>
        </is>
      </c>
      <c r="D102" s="6" t="inlineStr">
        <is>
          <t>Training and exercise programme runs on cadence, including tabletop rehearsal</t>
        </is>
      </c>
      <c r="E102" s="5" t="inlineStr">
        <is>
          <t>6.1 · training and exercises as IR rehearsal</t>
        </is>
      </c>
      <c r="F102" s="5" t="inlineStr"/>
      <c r="G102" s="5" t="inlineStr"/>
    </row>
    <row r="103">
      <c r="A103" s="5" t="inlineStr">
        <is>
          <t>C-ci-07</t>
        </is>
      </c>
      <c r="B103" s="5" t="inlineStr">
        <is>
          <t>Operations</t>
        </is>
      </c>
      <c r="C103" s="5" t="inlineStr">
        <is>
          <t>Continuous improvement</t>
        </is>
      </c>
      <c r="D103" s="6" t="inlineStr">
        <is>
          <t>Maturity benchmarking against UTIOM, TID-CMM or SOC-CMM on cadence</t>
        </is>
      </c>
      <c r="E103" s="5" t="inlineStr">
        <is>
          <t>2.7 · maturity scorecards</t>
        </is>
      </c>
      <c r="F103" s="5" t="inlineStr"/>
      <c r="G103" s="5" t="inlineStr"/>
    </row>
    <row r="104">
      <c r="A104" s="5" t="inlineStr">
        <is>
          <t>C-ci-08</t>
        </is>
      </c>
      <c r="B104" s="5" t="inlineStr">
        <is>
          <t>Operations</t>
        </is>
      </c>
      <c r="C104" s="5" t="inlineStr">
        <is>
          <t>Continuous improvement</t>
        </is>
      </c>
      <c r="D104" s="6" t="inlineStr">
        <is>
          <t>Mapping to NIST CSF, ISO 27001 and any applicable regulation is maintained rather than reconstructed at audit</t>
        </is>
      </c>
      <c r="E104" s="5" t="inlineStr">
        <is>
          <t>4, 12, 14 · standards and regulatory alignment</t>
        </is>
      </c>
      <c r="F104" s="5" t="inlineStr"/>
      <c r="G104" s="5" t="inlineStr"/>
    </row>
    <row r="105">
      <c r="A105" s="5" t="inlineStr">
        <is>
          <t>C-ci-09</t>
        </is>
      </c>
      <c r="B105" s="5" t="inlineStr">
        <is>
          <t>Operations</t>
        </is>
      </c>
      <c r="C105" s="5" t="inlineStr">
        <is>
          <t>Continuous improvement</t>
        </is>
      </c>
      <c r="D105" s="6" t="inlineStr">
        <is>
          <t>Metric collection and reporting are automated rather than manually compiled each cycle</t>
        </is>
      </c>
      <c r="E105" s="5" t="inlineStr">
        <is>
          <t>8 · metrics and performance indicators</t>
        </is>
      </c>
      <c r="F105" s="5" t="inlineStr"/>
      <c r="G105" s="5" t="inlineStr"/>
    </row>
    <row r="106">
      <c r="A106" s="5" t="inlineStr">
        <is>
          <t>C-ci-10</t>
        </is>
      </c>
      <c r="B106" s="5" t="inlineStr">
        <is>
          <t>Operations</t>
        </is>
      </c>
      <c r="C106" s="5" t="inlineStr">
        <is>
          <t>Continuous improvement</t>
        </is>
      </c>
      <c r="D106" s="6" t="inlineStr">
        <is>
          <t>Improvement findings are routed back to the specific phase that produced them, including Vision and Strategy where the finding is strategic</t>
        </is>
      </c>
      <c r="E106" s="5" t="inlineStr">
        <is>
          <t>9.3 · feedback routing</t>
        </is>
      </c>
      <c r="F106" s="5" t="inlineStr"/>
      <c r="G106" s="5" t="inlineStr"/>
    </row>
    <row r="108">
      <c r="D108" s="3" t="inlineStr">
        <is>
          <t>Indicators scored</t>
        </is>
      </c>
      <c r="F108" s="3">
        <f>COUNT(F2:F106)</f>
        <v/>
      </c>
    </row>
    <row r="109">
      <c r="D109" s="3" t="inlineStr">
        <is>
          <t>Total indicators</t>
        </is>
      </c>
      <c r="F109" s="3" t="n">
        <v>105</v>
      </c>
    </row>
    <row r="110">
      <c r="D110" s="3" t="inlineStr">
        <is>
          <t>Mean score</t>
        </is>
      </c>
      <c r="F110" s="3">
        <f>IFERROR(AVERAGE(F2:F106),"")</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74"/>
  <sheetViews>
    <sheetView workbookViewId="0">
      <pane ySplit="1" topLeftCell="A2" activePane="bottomLeft" state="frozen"/>
      <selection pane="bottomLeft" activeCell="A1" sqref="A1"/>
    </sheetView>
  </sheetViews>
  <sheetFormatPr baseColWidth="8" defaultRowHeight="15"/>
  <cols>
    <col width="9" customWidth="1" min="1" max="1"/>
    <col width="30" customWidth="1" min="2" max="2"/>
    <col width="42" customWidth="1" min="3" max="3"/>
    <col width="78" customWidth="1" min="4" max="4"/>
    <col width="10" customWidth="1" min="5" max="5"/>
    <col width="12" customWidth="1" min="6" max="6"/>
    <col width="12" customWidth="1" min="7" max="7"/>
    <col width="11" customWidth="1" min="8" max="8"/>
  </cols>
  <sheetData>
    <row r="1" ht="22" customHeight="1">
      <c r="A1" s="4" t="inlineStr">
        <is>
          <t>ID</t>
        </is>
      </c>
      <c r="B1" s="4" t="inlineStr">
        <is>
          <t>Group</t>
        </is>
      </c>
      <c r="C1" s="4" t="inlineStr">
        <is>
          <t>Metric</t>
        </is>
      </c>
      <c r="D1" s="4" t="inlineStr">
        <is>
          <t>Formula</t>
        </is>
      </c>
      <c r="E1" s="4" t="inlineStr">
        <is>
          <t>Type</t>
        </is>
      </c>
      <c r="F1" s="4" t="inlineStr">
        <is>
          <t>Numerator</t>
        </is>
      </c>
      <c r="G1" s="4" t="inlineStr">
        <is>
          <t>Denominator</t>
        </is>
      </c>
      <c r="H1" s="4" t="inlineStr">
        <is>
          <t>Result</t>
        </is>
      </c>
    </row>
    <row r="2">
      <c r="A2" s="5" t="inlineStr">
        <is>
          <t>a1</t>
        </is>
      </c>
      <c r="B2" s="5" t="inlineStr">
        <is>
          <t>Vision and governance</t>
        </is>
      </c>
      <c r="C2" s="6" t="inlineStr">
        <is>
          <t>Mission clarity</t>
        </is>
      </c>
      <c r="D2" s="6" t="inlineStr">
        <is>
          <t>team members who can state the SOC mission unprompted ÷ team size</t>
        </is>
      </c>
      <c r="E2" s="5" t="inlineStr">
        <is>
          <t>leading</t>
        </is>
      </c>
      <c r="F2" s="5" t="inlineStr"/>
      <c r="G2" s="5" t="inlineStr"/>
      <c r="H2" s="7">
        <f>IFERROR(F2/G2,"")</f>
        <v/>
      </c>
    </row>
    <row r="3">
      <c r="A3" s="5" t="inlineStr">
        <is>
          <t>a2</t>
        </is>
      </c>
      <c r="B3" s="5" t="inlineStr">
        <is>
          <t>Vision and governance</t>
        </is>
      </c>
      <c r="C3" s="6" t="inlineStr">
        <is>
          <t>Baseline metric availability</t>
        </is>
      </c>
      <c r="D3" s="6" t="inlineStr">
        <is>
          <t>agreed baseline metrics currently reportable ÷ baseline metrics agreed</t>
        </is>
      </c>
      <c r="E3" s="5" t="inlineStr">
        <is>
          <t>leading</t>
        </is>
      </c>
      <c r="F3" s="5" t="inlineStr"/>
      <c r="G3" s="5" t="inlineStr"/>
      <c r="H3" s="7">
        <f>IFERROR(F3/G3,"")</f>
        <v/>
      </c>
    </row>
    <row r="4">
      <c r="A4" s="5" t="inlineStr">
        <is>
          <t>a3</t>
        </is>
      </c>
      <c r="B4" s="5" t="inlineStr">
        <is>
          <t>Vision and governance</t>
        </is>
      </c>
      <c r="C4" s="6" t="inlineStr">
        <is>
          <t>Stakeholder map currency</t>
        </is>
      </c>
      <c r="D4" s="6" t="inlineStr">
        <is>
          <t>escalation roles confirmed in the last 6 months ÷ roles in the map</t>
        </is>
      </c>
      <c r="E4" s="5" t="inlineStr">
        <is>
          <t>leading</t>
        </is>
      </c>
      <c r="F4" s="5" t="inlineStr"/>
      <c r="G4" s="5" t="inlineStr"/>
      <c r="H4" s="7">
        <f>IFERROR(F4/G4,"")</f>
        <v/>
      </c>
    </row>
    <row r="5">
      <c r="A5" s="5" t="inlineStr">
        <is>
          <t>a4</t>
        </is>
      </c>
      <c r="B5" s="5" t="inlineStr">
        <is>
          <t>Vision and governance</t>
        </is>
      </c>
      <c r="C5" s="6" t="inlineStr">
        <is>
          <t>Objective cascade</t>
        </is>
      </c>
      <c r="D5" s="6" t="inlineStr">
        <is>
          <t>team objectives traceable to a strategic goal ÷ total team objectives</t>
        </is>
      </c>
      <c r="E5" s="5" t="inlineStr">
        <is>
          <t>leading</t>
        </is>
      </c>
      <c r="F5" s="5" t="inlineStr"/>
      <c r="G5" s="5" t="inlineStr"/>
      <c r="H5" s="7">
        <f>IFERROR(F5/G5,"")</f>
        <v/>
      </c>
    </row>
    <row r="6">
      <c r="A6" s="5" t="inlineStr">
        <is>
          <t>j1</t>
        </is>
      </c>
      <c r="B6" s="5" t="inlineStr">
        <is>
          <t>People and operating model</t>
        </is>
      </c>
      <c r="C6" s="6" t="inlineStr">
        <is>
          <t>Skills coverage</t>
        </is>
      </c>
      <c r="D6" s="6" t="inlineStr">
        <is>
          <t>roles with the required capability present ÷ roles the operating model defines</t>
        </is>
      </c>
      <c r="E6" s="5" t="inlineStr">
        <is>
          <t>leading</t>
        </is>
      </c>
      <c r="F6" s="5" t="inlineStr"/>
      <c r="G6" s="5" t="inlineStr"/>
      <c r="H6" s="7">
        <f>IFERROR(F6/G6,"")</f>
        <v/>
      </c>
    </row>
    <row r="7">
      <c r="A7" s="5" t="inlineStr">
        <is>
          <t>j2</t>
        </is>
      </c>
      <c r="B7" s="5" t="inlineStr">
        <is>
          <t>People and operating model</t>
        </is>
      </c>
      <c r="C7" s="6" t="inlineStr">
        <is>
          <t>Autonomy ratio</t>
        </is>
      </c>
      <c r="D7" s="6" t="inlineStr">
        <is>
          <t>incidents resolved without escalation ÷ total incidents handled</t>
        </is>
      </c>
      <c r="E7" s="5" t="inlineStr">
        <is>
          <t>leading</t>
        </is>
      </c>
      <c r="F7" s="5" t="inlineStr"/>
      <c r="G7" s="5" t="inlineStr"/>
      <c r="H7" s="7">
        <f>IFERROR(F7/G7,"")</f>
        <v/>
      </c>
    </row>
    <row r="8">
      <c r="A8" s="5" t="inlineStr">
        <is>
          <t>j3</t>
        </is>
      </c>
      <c r="B8" s="5" t="inlineStr">
        <is>
          <t>People and operating model</t>
        </is>
      </c>
      <c r="C8" s="6" t="inlineStr">
        <is>
          <t>Learning time delivered</t>
        </is>
      </c>
      <c r="D8" s="6" t="inlineStr">
        <is>
          <t>training and development hours delivered ÷ hours planned</t>
        </is>
      </c>
      <c r="E8" s="5" t="inlineStr">
        <is>
          <t>leading</t>
        </is>
      </c>
      <c r="F8" s="5" t="inlineStr"/>
      <c r="G8" s="5" t="inlineStr"/>
      <c r="H8" s="7">
        <f>IFERROR(F8/G8,"")</f>
        <v/>
      </c>
    </row>
    <row r="9">
      <c r="A9" s="5" t="inlineStr">
        <is>
          <t>j4</t>
        </is>
      </c>
      <c r="B9" s="5" t="inlineStr">
        <is>
          <t>People and operating model</t>
        </is>
      </c>
      <c r="C9" s="6" t="inlineStr">
        <is>
          <t>Alert consolidation</t>
        </is>
      </c>
      <c r="D9" s="6" t="inlineStr">
        <is>
          <t>alerts grouped into narrative incidents ÷ raw alerts raised</t>
        </is>
      </c>
      <c r="E9" s="5" t="inlineStr">
        <is>
          <t>leading</t>
        </is>
      </c>
      <c r="F9" s="5" t="inlineStr"/>
      <c r="G9" s="5" t="inlineStr"/>
      <c r="H9" s="7">
        <f>IFERROR(F9/G9,"")</f>
        <v/>
      </c>
    </row>
    <row r="10">
      <c r="A10" s="5" t="inlineStr">
        <is>
          <t>j5</t>
        </is>
      </c>
      <c r="B10" s="5" t="inlineStr">
        <is>
          <t>People and operating model</t>
        </is>
      </c>
      <c r="C10" s="6" t="inlineStr">
        <is>
          <t>Tempo adherence</t>
        </is>
      </c>
      <c r="D10" s="6" t="inlineStr">
        <is>
          <t>strategic and operational reviews held on schedule ÷ reviews scheduled</t>
        </is>
      </c>
      <c r="E10" s="5" t="inlineStr">
        <is>
          <t>leading</t>
        </is>
      </c>
      <c r="F10" s="5" t="inlineStr"/>
      <c r="G10" s="5" t="inlineStr"/>
      <c r="H10" s="7">
        <f>IFERROR(F10/G10,"")</f>
        <v/>
      </c>
    </row>
    <row r="11">
      <c r="A11" s="5" t="inlineStr">
        <is>
          <t>b1</t>
        </is>
      </c>
      <c r="B11" s="5" t="inlineStr">
        <is>
          <t>Strategy and roadmap</t>
        </is>
      </c>
      <c r="C11" s="6" t="inlineStr">
        <is>
          <t>Threat profile coverage</t>
        </is>
      </c>
      <c r="D11" s="6" t="inlineStr">
        <is>
          <t>profiled TTPs with at least one detection ÷ total profiled TTPs</t>
        </is>
      </c>
      <c r="E11" s="5" t="inlineStr">
        <is>
          <t>leading</t>
        </is>
      </c>
      <c r="F11" s="5" t="inlineStr"/>
      <c r="G11" s="5" t="inlineStr"/>
      <c r="H11" s="7">
        <f>IFERROR(F11/G11,"")</f>
        <v/>
      </c>
    </row>
    <row r="12">
      <c r="A12" s="5" t="inlineStr">
        <is>
          <t>b2</t>
        </is>
      </c>
      <c r="B12" s="5" t="inlineStr">
        <is>
          <t>Strategy and roadmap</t>
        </is>
      </c>
      <c r="C12" s="6" t="inlineStr">
        <is>
          <t>Threat profile currency</t>
        </is>
      </c>
      <c r="D12" s="6" t="inlineStr">
        <is>
          <t>profiled adversaries reviewed in the last 12 months ÷ adversaries profiled</t>
        </is>
      </c>
      <c r="E12" s="5" t="inlineStr">
        <is>
          <t>leading</t>
        </is>
      </c>
      <c r="F12" s="5" t="inlineStr"/>
      <c r="G12" s="5" t="inlineStr"/>
      <c r="H12" s="7">
        <f>IFERROR(F12/G12,"")</f>
        <v/>
      </c>
    </row>
    <row r="13">
      <c r="A13" s="5" t="inlineStr">
        <is>
          <t>b3</t>
        </is>
      </c>
      <c r="B13" s="5" t="inlineStr">
        <is>
          <t>Strategy and roadmap</t>
        </is>
      </c>
      <c r="C13" s="6" t="inlineStr">
        <is>
          <t>Short-term milestone delivery</t>
        </is>
      </c>
      <c r="D13" s="6" t="inlineStr">
        <is>
          <t>quarterly objectives met ÷ quarterly objectives planned</t>
        </is>
      </c>
      <c r="E13" s="5" t="inlineStr">
        <is>
          <t>leading</t>
        </is>
      </c>
      <c r="F13" s="5" t="inlineStr"/>
      <c r="G13" s="5" t="inlineStr"/>
      <c r="H13" s="7">
        <f>IFERROR(F13/G13,"")</f>
        <v/>
      </c>
    </row>
    <row r="14">
      <c r="A14" s="5" t="inlineStr">
        <is>
          <t>b4</t>
        </is>
      </c>
      <c r="B14" s="5" t="inlineStr">
        <is>
          <t>Strategy and roadmap</t>
        </is>
      </c>
      <c r="C14" s="6" t="inlineStr">
        <is>
          <t>Long-term roadmap progress</t>
        </is>
      </c>
      <c r="D14" s="6" t="inlineStr">
        <is>
          <t>capability increments delivered ÷ increments scheduled to date</t>
        </is>
      </c>
      <c r="E14" s="5" t="inlineStr">
        <is>
          <t>leading</t>
        </is>
      </c>
      <c r="F14" s="5" t="inlineStr"/>
      <c r="G14" s="5" t="inlineStr"/>
      <c r="H14" s="7">
        <f>IFERROR(F14/G14,"")</f>
        <v/>
      </c>
    </row>
    <row r="15">
      <c r="A15" s="5" t="inlineStr">
        <is>
          <t>b5</t>
        </is>
      </c>
      <c r="B15" s="5" t="inlineStr">
        <is>
          <t>Strategy and roadmap</t>
        </is>
      </c>
      <c r="C15" s="6" t="inlineStr">
        <is>
          <t>Roadmap ownership</t>
        </is>
      </c>
      <c r="D15" s="6" t="inlineStr">
        <is>
          <t>roadmap items with a named owner and target date ÷ total roadmap items</t>
        </is>
      </c>
      <c r="E15" s="5" t="inlineStr">
        <is>
          <t>leading</t>
        </is>
      </c>
      <c r="F15" s="5" t="inlineStr"/>
      <c r="G15" s="5" t="inlineStr"/>
      <c r="H15" s="7">
        <f>IFERROR(F15/G15,"")</f>
        <v/>
      </c>
    </row>
    <row r="16">
      <c r="A16" s="5" t="inlineStr">
        <is>
          <t>b6</t>
        </is>
      </c>
      <c r="B16" s="5" t="inlineStr">
        <is>
          <t>Strategy and roadmap</t>
        </is>
      </c>
      <c r="C16" s="6" t="inlineStr">
        <is>
          <t>Budget alignment</t>
        </is>
      </c>
      <c r="D16" s="6" t="inlineStr">
        <is>
          <t>security operations budget traceable to a stated risk priority ÷ total budget</t>
        </is>
      </c>
      <c r="E16" s="5" t="inlineStr">
        <is>
          <t>leading</t>
        </is>
      </c>
      <c r="F16" s="5" t="inlineStr"/>
      <c r="G16" s="5" t="inlineStr"/>
      <c r="H16" s="7">
        <f>IFERROR(F16/G16,"")</f>
        <v/>
      </c>
    </row>
    <row r="17">
      <c r="A17" s="5" t="inlineStr">
        <is>
          <t>b7</t>
        </is>
      </c>
      <c r="B17" s="5" t="inlineStr">
        <is>
          <t>Strategy and roadmap</t>
        </is>
      </c>
      <c r="C17" s="6" t="inlineStr">
        <is>
          <t>KPI crown jewel linkage</t>
        </is>
      </c>
      <c r="D17" s="6" t="inlineStr">
        <is>
          <t>reported metrics tied to a crown jewel ÷ total metrics reported to leadership</t>
        </is>
      </c>
      <c r="E17" s="5" t="inlineStr">
        <is>
          <t>leading</t>
        </is>
      </c>
      <c r="F17" s="5" t="inlineStr"/>
      <c r="G17" s="5" t="inlineStr"/>
      <c r="H17" s="7">
        <f>IFERROR(F17/G17,"")</f>
        <v/>
      </c>
    </row>
    <row r="18">
      <c r="A18" s="5" t="inlineStr">
        <is>
          <t>b8</t>
        </is>
      </c>
      <c r="B18" s="5" t="inlineStr">
        <is>
          <t>Strategy and roadmap</t>
        </is>
      </c>
      <c r="C18" s="6" t="inlineStr">
        <is>
          <t>Threat intelligence alignment</t>
        </is>
      </c>
      <c r="D18" s="6" t="inlineStr">
        <is>
          <t>intelligence sources mapped to the threat profile ÷ total sources consumed</t>
        </is>
      </c>
      <c r="E18" s="5" t="inlineStr">
        <is>
          <t>leading</t>
        </is>
      </c>
      <c r="F18" s="5" t="inlineStr"/>
      <c r="G18" s="5" t="inlineStr"/>
      <c r="H18" s="7">
        <f>IFERROR(F18/G18,"")</f>
        <v/>
      </c>
    </row>
    <row r="19">
      <c r="A19" s="5" t="inlineStr">
        <is>
          <t>b9</t>
        </is>
      </c>
      <c r="B19" s="5" t="inlineStr">
        <is>
          <t>Strategy and roadmap</t>
        </is>
      </c>
      <c r="C19" s="6" t="inlineStr">
        <is>
          <t>Process alignment and automation</t>
        </is>
      </c>
      <c r="D19" s="6" t="inlineStr">
        <is>
          <t>defined processes integrated or automated across teams ÷ total defined processes</t>
        </is>
      </c>
      <c r="E19" s="5" t="inlineStr">
        <is>
          <t>leading</t>
        </is>
      </c>
      <c r="F19" s="5" t="inlineStr"/>
      <c r="G19" s="5" t="inlineStr"/>
      <c r="H19" s="7">
        <f>IFERROR(F19/G19,"")</f>
        <v/>
      </c>
    </row>
    <row r="20">
      <c r="A20" s="5" t="inlineStr">
        <is>
          <t>b10</t>
        </is>
      </c>
      <c r="B20" s="5" t="inlineStr">
        <is>
          <t>Strategy and roadmap</t>
        </is>
      </c>
      <c r="C20" s="6" t="inlineStr">
        <is>
          <t>Stakeholder scorecard cadence</t>
        </is>
      </c>
      <c r="D20" s="6" t="inlineStr">
        <is>
          <t>scorecards delivered on schedule ÷ scorecards scheduled</t>
        </is>
      </c>
      <c r="E20" s="5" t="inlineStr">
        <is>
          <t>leading</t>
        </is>
      </c>
      <c r="F20" s="5" t="inlineStr"/>
      <c r="G20" s="5" t="inlineStr"/>
      <c r="H20" s="7">
        <f>IFERROR(F20/G20,"")</f>
        <v/>
      </c>
    </row>
    <row r="21">
      <c r="A21" s="5" t="inlineStr">
        <is>
          <t>c1</t>
        </is>
      </c>
      <c r="B21" s="5" t="inlineStr">
        <is>
          <t>Crown jewels</t>
        </is>
      </c>
      <c r="C21" s="6" t="inlineStr">
        <is>
          <t>Crown jewel ownership</t>
        </is>
      </c>
      <c r="D21" s="6" t="inlineStr">
        <is>
          <t>crown jewels with a named business owner ÷ total crown jewels</t>
        </is>
      </c>
      <c r="E21" s="5" t="inlineStr">
        <is>
          <t>leading</t>
        </is>
      </c>
      <c r="F21" s="5" t="inlineStr"/>
      <c r="G21" s="5" t="inlineStr"/>
      <c r="H21" s="7">
        <f>IFERROR(F21/G21,"")</f>
        <v/>
      </c>
    </row>
    <row r="22">
      <c r="A22" s="5" t="inlineStr">
        <is>
          <t>c2</t>
        </is>
      </c>
      <c r="B22" s="5" t="inlineStr">
        <is>
          <t>Crown jewels</t>
        </is>
      </c>
      <c r="C22" s="6" t="inlineStr">
        <is>
          <t>Business impact mapping</t>
        </is>
      </c>
      <c r="D22" s="6" t="inlineStr">
        <is>
          <t>crown jewels with documented impact across all four consequence types ÷ total</t>
        </is>
      </c>
      <c r="E22" s="5" t="inlineStr">
        <is>
          <t>leading</t>
        </is>
      </c>
      <c r="F22" s="5" t="inlineStr"/>
      <c r="G22" s="5" t="inlineStr"/>
      <c r="H22" s="7">
        <f>IFERROR(F22/G22,"")</f>
        <v/>
      </c>
    </row>
    <row r="23">
      <c r="A23" s="5" t="inlineStr">
        <is>
          <t>c3</t>
        </is>
      </c>
      <c r="B23" s="5" t="inlineStr">
        <is>
          <t>Crown jewels</t>
        </is>
      </c>
      <c r="C23" s="6" t="inlineStr">
        <is>
          <t>Threat model completeness</t>
        </is>
      </c>
      <c r="D23" s="6" t="inlineStr">
        <is>
          <t>crown jewels with a dedicated threat model ÷ total crown jewels</t>
        </is>
      </c>
      <c r="E23" s="5" t="inlineStr">
        <is>
          <t>leading</t>
        </is>
      </c>
      <c r="F23" s="5" t="inlineStr"/>
      <c r="G23" s="5" t="inlineStr"/>
      <c r="H23" s="7">
        <f>IFERROR(F23/G23,"")</f>
        <v/>
      </c>
    </row>
    <row r="24">
      <c r="A24" s="5" t="inlineStr">
        <is>
          <t>c4</t>
        </is>
      </c>
      <c r="B24" s="5" t="inlineStr">
        <is>
          <t>Crown jewels</t>
        </is>
      </c>
      <c r="C24" s="6" t="inlineStr">
        <is>
          <t>TTP mapping</t>
        </is>
      </c>
      <c r="D24" s="6" t="inlineStr">
        <is>
          <t>crown jewels with ATT&amp;CK TTPs explicitly mapped ÷ total crown jewels</t>
        </is>
      </c>
      <c r="E24" s="5" t="inlineStr">
        <is>
          <t>leading</t>
        </is>
      </c>
      <c r="F24" s="5" t="inlineStr"/>
      <c r="G24" s="5" t="inlineStr"/>
      <c r="H24" s="7">
        <f>IFERROR(F24/G24,"")</f>
        <v/>
      </c>
    </row>
    <row r="25">
      <c r="A25" s="5" t="inlineStr">
        <is>
          <t>c5</t>
        </is>
      </c>
      <c r="B25" s="5" t="inlineStr">
        <is>
          <t>Crown jewels</t>
        </is>
      </c>
      <c r="C25" s="6" t="inlineStr">
        <is>
          <t>Attack path documentation</t>
        </is>
      </c>
      <c r="D25" s="6" t="inlineStr">
        <is>
          <t>crown jewels with attack path diagrams ÷ total crown jewels</t>
        </is>
      </c>
      <c r="E25" s="5" t="inlineStr">
        <is>
          <t>leading</t>
        </is>
      </c>
      <c r="F25" s="5" t="inlineStr"/>
      <c r="G25" s="5" t="inlineStr"/>
      <c r="H25" s="7">
        <f>IFERROR(F25/G25,"")</f>
        <v/>
      </c>
    </row>
    <row r="26">
      <c r="A26" s="5" t="inlineStr">
        <is>
          <t>c6</t>
        </is>
      </c>
      <c r="B26" s="5" t="inlineStr">
        <is>
          <t>Crown jewels</t>
        </is>
      </c>
      <c r="C26" s="6" t="inlineStr">
        <is>
          <t>Dependency matrix coverage</t>
        </is>
      </c>
      <c r="D26" s="6" t="inlineStr">
        <is>
          <t>crown jewels linked to their required data sources ÷ total crown jewels</t>
        </is>
      </c>
      <c r="E26" s="5" t="inlineStr">
        <is>
          <t>leading</t>
        </is>
      </c>
      <c r="F26" s="5" t="inlineStr"/>
      <c r="G26" s="5" t="inlineStr"/>
      <c r="H26" s="7">
        <f>IFERROR(F26/G26,"")</f>
        <v/>
      </c>
    </row>
    <row r="27">
      <c r="A27" s="5" t="inlineStr">
        <is>
          <t>c7</t>
        </is>
      </c>
      <c r="B27" s="5" t="inlineStr">
        <is>
          <t>Crown jewels</t>
        </is>
      </c>
      <c r="C27" s="6" t="inlineStr">
        <is>
          <t>Readiness checklist completeness</t>
        </is>
      </c>
      <c r="D27" s="6" t="inlineStr">
        <is>
          <t>crown jewels with protection, visibility, detection and response assessed ÷ total</t>
        </is>
      </c>
      <c r="E27" s="5" t="inlineStr">
        <is>
          <t>leading</t>
        </is>
      </c>
      <c r="F27" s="5" t="inlineStr"/>
      <c r="G27" s="5" t="inlineStr"/>
      <c r="H27" s="7">
        <f>IFERROR(F27/G27,"")</f>
        <v/>
      </c>
    </row>
    <row r="28">
      <c r="A28" s="5" t="inlineStr">
        <is>
          <t>c8</t>
        </is>
      </c>
      <c r="B28" s="5" t="inlineStr">
        <is>
          <t>Crown jewels</t>
        </is>
      </c>
      <c r="C28" s="6" t="inlineStr">
        <is>
          <t>Registry automation</t>
        </is>
      </c>
      <c r="D28" s="6" t="inlineStr">
        <is>
          <t>crown jewels maintained by automated discovery ÷ total crown jewels</t>
        </is>
      </c>
      <c r="E28" s="5" t="inlineStr">
        <is>
          <t>leading</t>
        </is>
      </c>
      <c r="F28" s="5" t="inlineStr"/>
      <c r="G28" s="5" t="inlineStr"/>
      <c r="H28" s="7">
        <f>IFERROR(F28/G28,"")</f>
        <v/>
      </c>
    </row>
    <row r="29">
      <c r="A29" s="5" t="inlineStr">
        <is>
          <t>d1</t>
        </is>
      </c>
      <c r="B29" s="5" t="inlineStr">
        <is>
          <t>Threat visibility</t>
        </is>
      </c>
      <c r="C29" s="6" t="inlineStr">
        <is>
          <t>Crown jewel coverage per MITRE tactic</t>
        </is>
      </c>
      <c r="D29" s="6" t="inlineStr">
        <is>
          <t>tactics with adequate CJ telemetry ÷ tactics in the threat profile</t>
        </is>
      </c>
      <c r="E29" s="5" t="inlineStr">
        <is>
          <t>leading</t>
        </is>
      </c>
      <c r="F29" s="5" t="inlineStr"/>
      <c r="G29" s="5" t="inlineStr"/>
      <c r="H29" s="7">
        <f>IFERROR(F29/G29,"")</f>
        <v/>
      </c>
    </row>
    <row r="30">
      <c r="A30" s="5" t="inlineStr">
        <is>
          <t>d2</t>
        </is>
      </c>
      <c r="B30" s="5" t="inlineStr">
        <is>
          <t>Threat visibility</t>
        </is>
      </c>
      <c r="C30" s="6" t="inlineStr">
        <is>
          <t>Crown jewel coverage per threat model</t>
        </is>
      </c>
      <c r="D30" s="6" t="inlineStr">
        <is>
          <t>modelled attack paths with required telemetry ÷ total modelled paths</t>
        </is>
      </c>
      <c r="E30" s="5" t="inlineStr">
        <is>
          <t>leading</t>
        </is>
      </c>
      <c r="F30" s="5" t="inlineStr"/>
      <c r="G30" s="5" t="inlineStr"/>
      <c r="H30" s="7">
        <f>IFERROR(F30/G30,"")</f>
        <v/>
      </c>
    </row>
    <row r="31">
      <c r="A31" s="5" t="inlineStr">
        <is>
          <t>d3</t>
        </is>
      </c>
      <c r="B31" s="5" t="inlineStr">
        <is>
          <t>Threat visibility</t>
        </is>
      </c>
      <c r="C31" s="6" t="inlineStr">
        <is>
          <t>Data quality index</t>
        </is>
      </c>
      <c r="D31" s="6" t="inlineStr">
        <is>
          <t>events parsed successfully and delivered on time ÷ total events received</t>
        </is>
      </c>
      <c r="E31" s="5" t="inlineStr">
        <is>
          <t>leading</t>
        </is>
      </c>
      <c r="F31" s="5" t="inlineStr"/>
      <c r="G31" s="5" t="inlineStr"/>
      <c r="H31" s="7">
        <f>IFERROR(F31/G31,"")</f>
        <v/>
      </c>
    </row>
    <row r="32">
      <c r="A32" s="5" t="inlineStr">
        <is>
          <t>d4</t>
        </is>
      </c>
      <c r="B32" s="5" t="inlineStr">
        <is>
          <t>Threat visibility</t>
        </is>
      </c>
      <c r="C32" s="6" t="inlineStr">
        <is>
          <t>Gap acceptance rate</t>
        </is>
      </c>
      <c r="D32" s="6" t="inlineStr">
        <is>
          <t>visibility gaps formally accepted by leadership ÷ gaps identified</t>
        </is>
      </c>
      <c r="E32" s="5" t="inlineStr">
        <is>
          <t>leading</t>
        </is>
      </c>
      <c r="F32" s="5" t="inlineStr"/>
      <c r="G32" s="5" t="inlineStr"/>
      <c r="H32" s="7">
        <f>IFERROR(F32/G32,"")</f>
        <v/>
      </c>
    </row>
    <row r="33">
      <c r="A33" s="5" t="inlineStr">
        <is>
          <t>d5</t>
        </is>
      </c>
      <c r="B33" s="5" t="inlineStr">
        <is>
          <t>Threat visibility</t>
        </is>
      </c>
      <c r="C33" s="6" t="inlineStr">
        <is>
          <t>Onboarding roadmap progress</t>
        </is>
      </c>
      <c r="D33" s="6" t="inlineStr">
        <is>
          <t>telemetry sources onboarded ÷ sources on the roadmap to date</t>
        </is>
      </c>
      <c r="E33" s="5" t="inlineStr">
        <is>
          <t>leading</t>
        </is>
      </c>
      <c r="F33" s="5" t="inlineStr"/>
      <c r="G33" s="5" t="inlineStr"/>
      <c r="H33" s="7">
        <f>IFERROR(F33/G33,"")</f>
        <v/>
      </c>
    </row>
    <row r="34">
      <c r="A34" s="5" t="inlineStr">
        <is>
          <t>d6</t>
        </is>
      </c>
      <c r="B34" s="5" t="inlineStr">
        <is>
          <t>Threat visibility</t>
        </is>
      </c>
      <c r="C34" s="6" t="inlineStr">
        <is>
          <t>Pipeline health coverage</t>
        </is>
      </c>
      <c r="D34" s="6" t="inlineStr">
        <is>
          <t>telemetry pipelines with meta-detections monitoring them ÷ total pipelines</t>
        </is>
      </c>
      <c r="E34" s="5" t="inlineStr">
        <is>
          <t>leading</t>
        </is>
      </c>
      <c r="F34" s="5" t="inlineStr"/>
      <c r="G34" s="5" t="inlineStr"/>
      <c r="H34" s="7">
        <f>IFERROR(F34/G34,"")</f>
        <v/>
      </c>
    </row>
    <row r="35">
      <c r="A35" s="5" t="inlineStr">
        <is>
          <t>d7</t>
        </is>
      </c>
      <c r="B35" s="5" t="inlineStr">
        <is>
          <t>Threat visibility</t>
        </is>
      </c>
      <c r="C35" s="6" t="inlineStr">
        <is>
          <t>Onboarding automation</t>
        </is>
      </c>
      <c r="D35" s="6" t="inlineStr">
        <is>
          <t>telemetry sources onboarded through infrastructure-as-code ÷ total sources</t>
        </is>
      </c>
      <c r="E35" s="5" t="inlineStr">
        <is>
          <t>leading</t>
        </is>
      </c>
      <c r="F35" s="5" t="inlineStr"/>
      <c r="G35" s="5" t="inlineStr"/>
      <c r="H35" s="7">
        <f>IFERROR(F35/G35,"")</f>
        <v/>
      </c>
    </row>
    <row r="36">
      <c r="A36" s="5" t="inlineStr">
        <is>
          <t>e1</t>
        </is>
      </c>
      <c r="B36" s="5" t="inlineStr">
        <is>
          <t>Threat detection</t>
        </is>
      </c>
      <c r="C36" s="6" t="inlineStr">
        <is>
          <t>Detection coverage per threat modelled</t>
        </is>
      </c>
      <c r="D36" s="6" t="inlineStr">
        <is>
          <t>threat models with at least one tuned rule ÷ total threat models</t>
        </is>
      </c>
      <c r="E36" s="5" t="inlineStr">
        <is>
          <t>leading</t>
        </is>
      </c>
      <c r="F36" s="5" t="inlineStr"/>
      <c r="G36" s="5" t="inlineStr"/>
      <c r="H36" s="7">
        <f>IFERROR(F36/G36,"")</f>
        <v/>
      </c>
    </row>
    <row r="37">
      <c r="A37" s="5" t="inlineStr">
        <is>
          <t>e2</t>
        </is>
      </c>
      <c r="B37" s="5" t="inlineStr">
        <is>
          <t>Threat detection</t>
        </is>
      </c>
      <c r="C37" s="6" t="inlineStr">
        <is>
          <t>Tuning rate</t>
        </is>
      </c>
      <c r="D37" s="6" t="inlineStr">
        <is>
          <t>rules tuned to this environment ÷ total live rules</t>
        </is>
      </c>
      <c r="E37" s="5" t="inlineStr">
        <is>
          <t>leading</t>
        </is>
      </c>
      <c r="F37" s="5" t="inlineStr"/>
      <c r="G37" s="5" t="inlineStr"/>
      <c r="H37" s="7">
        <f>IFERROR(F37/G37,"")</f>
        <v/>
      </c>
    </row>
    <row r="38">
      <c r="A38" s="5" t="inlineStr">
        <is>
          <t>e3</t>
        </is>
      </c>
      <c r="B38" s="5" t="inlineStr">
        <is>
          <t>Threat detection</t>
        </is>
      </c>
      <c r="C38" s="6" t="inlineStr">
        <is>
          <t>Trace completion rate</t>
        </is>
      </c>
      <c r="D38" s="6" t="inlineStr">
        <is>
          <t>rules traceable rule → model → TTP → crown jewel → impact ÷ rules sampled</t>
        </is>
      </c>
      <c r="E38" s="5" t="inlineStr">
        <is>
          <t>leading</t>
        </is>
      </c>
      <c r="F38" s="5" t="inlineStr"/>
      <c r="G38" s="5" t="inlineStr"/>
      <c r="H38" s="7">
        <f>IFERROR(F38/G38,"")</f>
        <v/>
      </c>
    </row>
    <row r="39">
      <c r="A39" s="5" t="inlineStr">
        <is>
          <t>e4</t>
        </is>
      </c>
      <c r="B39" s="5" t="inlineStr">
        <is>
          <t>Threat detection</t>
        </is>
      </c>
      <c r="C39" s="6" t="inlineStr">
        <is>
          <t>Deception coverage</t>
        </is>
      </c>
      <c r="D39" s="6" t="inlineStr">
        <is>
          <t>operational zones with deception deployed ÷ total operational zones</t>
        </is>
      </c>
      <c r="E39" s="5" t="inlineStr">
        <is>
          <t>leading</t>
        </is>
      </c>
      <c r="F39" s="5" t="inlineStr"/>
      <c r="G39" s="5" t="inlineStr"/>
      <c r="H39" s="7">
        <f>IFERROR(F39/G39,"")</f>
        <v/>
      </c>
    </row>
    <row r="40">
      <c r="A40" s="5" t="inlineStr">
        <is>
          <t>e5</t>
        </is>
      </c>
      <c r="B40" s="5" t="inlineStr">
        <is>
          <t>Threat detection</t>
        </is>
      </c>
      <c r="C40" s="6" t="inlineStr">
        <is>
          <t>Detection-as-code adoption</t>
        </is>
      </c>
      <c r="D40" s="6" t="inlineStr">
        <is>
          <t>rules under version control with automated tests ÷ total live rules</t>
        </is>
      </c>
      <c r="E40" s="5" t="inlineStr">
        <is>
          <t>leading</t>
        </is>
      </c>
      <c r="F40" s="5" t="inlineStr"/>
      <c r="G40" s="5" t="inlineStr"/>
      <c r="H40" s="7">
        <f>IFERROR(F40/G40,"")</f>
        <v/>
      </c>
    </row>
    <row r="41">
      <c r="A41" s="5" t="inlineStr">
        <is>
          <t>e8</t>
        </is>
      </c>
      <c r="B41" s="5" t="inlineStr">
        <is>
          <t>Threat detection</t>
        </is>
      </c>
      <c r="C41" s="6" t="inlineStr">
        <is>
          <t>Deployment automation</t>
        </is>
      </c>
      <c r="D41" s="6" t="inlineStr">
        <is>
          <t>rule changes reaching production without manual steps ÷ total rule changes</t>
        </is>
      </c>
      <c r="E41" s="5" t="inlineStr">
        <is>
          <t>leading</t>
        </is>
      </c>
      <c r="F41" s="5" t="inlineStr"/>
      <c r="G41" s="5" t="inlineStr"/>
      <c r="H41" s="7">
        <f>IFERROR(F41/G41,"")</f>
        <v/>
      </c>
    </row>
    <row r="42">
      <c r="A42" s="5" t="inlineStr">
        <is>
          <t>e6</t>
        </is>
      </c>
      <c r="B42" s="5" t="inlineStr">
        <is>
          <t>Threat detection</t>
        </is>
      </c>
      <c r="C42" s="6" t="inlineStr">
        <is>
          <t>Signal precision</t>
        </is>
      </c>
      <c r="D42" s="6" t="inlineStr">
        <is>
          <t>true positive alerts ÷ total alerts raised</t>
        </is>
      </c>
      <c r="E42" s="5" t="inlineStr">
        <is>
          <t>lagging</t>
        </is>
      </c>
      <c r="F42" s="5" t="inlineStr"/>
      <c r="G42" s="5" t="inlineStr"/>
      <c r="H42" s="7">
        <f>IFERROR(F42/G42,"")</f>
        <v/>
      </c>
    </row>
    <row r="43">
      <c r="A43" s="5" t="inlineStr">
        <is>
          <t>e7</t>
        </is>
      </c>
      <c r="B43" s="5" t="inlineStr">
        <is>
          <t>Threat detection</t>
        </is>
      </c>
      <c r="C43" s="6" t="inlineStr">
        <is>
          <t>Operational cost per rule</t>
        </is>
      </c>
      <c r="D43" s="6" t="inlineStr">
        <is>
          <t>analyst minutes on alerts per week ÷ rules generating alerts</t>
        </is>
      </c>
      <c r="E43" s="5" t="inlineStr">
        <is>
          <t>lagging</t>
        </is>
      </c>
      <c r="F43" s="5" t="inlineStr"/>
      <c r="G43" s="5" t="inlineStr"/>
      <c r="H43" s="5">
        <f>IF(F43="","",F43)</f>
        <v/>
      </c>
    </row>
    <row r="44">
      <c r="A44" s="5" t="inlineStr">
        <is>
          <t>f1</t>
        </is>
      </c>
      <c r="B44" s="5" t="inlineStr">
        <is>
          <t>Validation and adversary emulation</t>
        </is>
      </c>
      <c r="C44" s="6" t="inlineStr">
        <is>
          <t>Detection validation rate</t>
        </is>
      </c>
      <c r="D44" s="6" t="inlineStr">
        <is>
          <t>rules tested by purple team or simulation ÷ total live rules</t>
        </is>
      </c>
      <c r="E44" s="5" t="inlineStr">
        <is>
          <t>leading</t>
        </is>
      </c>
      <c r="F44" s="5" t="inlineStr"/>
      <c r="G44" s="5" t="inlineStr"/>
      <c r="H44" s="7">
        <f>IFERROR(F44/G44,"")</f>
        <v/>
      </c>
    </row>
    <row r="45">
      <c r="A45" s="5" t="inlineStr">
        <is>
          <t>f2</t>
        </is>
      </c>
      <c r="B45" s="5" t="inlineStr">
        <is>
          <t>Validation and adversary emulation</t>
        </is>
      </c>
      <c r="C45" s="6" t="inlineStr">
        <is>
          <t>Response readiness validation</t>
        </is>
      </c>
      <c r="D45" s="6" t="inlineStr">
        <is>
          <t>playbooks exercised in the last 12 months ÷ total playbooks</t>
        </is>
      </c>
      <c r="E45" s="5" t="inlineStr">
        <is>
          <t>leading</t>
        </is>
      </c>
      <c r="F45" s="5" t="inlineStr"/>
      <c r="G45" s="5" t="inlineStr"/>
      <c r="H45" s="7">
        <f>IFERROR(F45/G45,"")</f>
        <v/>
      </c>
    </row>
    <row r="46">
      <c r="A46" s="5" t="inlineStr">
        <is>
          <t>f3</t>
        </is>
      </c>
      <c r="B46" s="5" t="inlineStr">
        <is>
          <t>Validation and adversary emulation</t>
        </is>
      </c>
      <c r="C46" s="6" t="inlineStr">
        <is>
          <t>Proven attack path coverage</t>
        </is>
      </c>
      <c r="D46" s="6" t="inlineStr">
        <is>
          <t>attack paths proven by testing ÷ total modelled attack paths</t>
        </is>
      </c>
      <c r="E46" s="5" t="inlineStr">
        <is>
          <t>leading</t>
        </is>
      </c>
      <c r="F46" s="5" t="inlineStr"/>
      <c r="G46" s="5" t="inlineStr"/>
      <c r="H46" s="7">
        <f>IFERROR(F46/G46,"")</f>
        <v/>
      </c>
    </row>
    <row r="47">
      <c r="A47" s="5" t="inlineStr">
        <is>
          <t>f4</t>
        </is>
      </c>
      <c r="B47" s="5" t="inlineStr">
        <is>
          <t>Validation and adversary emulation</t>
        </is>
      </c>
      <c r="C47" s="6" t="inlineStr">
        <is>
          <t>Detection per proven path</t>
        </is>
      </c>
      <c r="D47" s="6" t="inlineStr">
        <is>
          <t>proven attack paths with a tested detection ÷ total proven paths</t>
        </is>
      </c>
      <c r="E47" s="5" t="inlineStr">
        <is>
          <t>leading</t>
        </is>
      </c>
      <c r="F47" s="5" t="inlineStr"/>
      <c r="G47" s="5" t="inlineStr"/>
      <c r="H47" s="7">
        <f>IFERROR(F47/G47,"")</f>
        <v/>
      </c>
    </row>
    <row r="48">
      <c r="A48" s="5" t="inlineStr">
        <is>
          <t>f5</t>
        </is>
      </c>
      <c r="B48" s="5" t="inlineStr">
        <is>
          <t>Validation and adversary emulation</t>
        </is>
      </c>
      <c r="C48" s="6" t="inlineStr">
        <is>
          <t>Emulation alignment</t>
        </is>
      </c>
      <c r="D48" s="6" t="inlineStr">
        <is>
          <t>exercises emulating profiled adversaries ÷ total exercises run</t>
        </is>
      </c>
      <c r="E48" s="5" t="inlineStr">
        <is>
          <t>leading</t>
        </is>
      </c>
      <c r="F48" s="5" t="inlineStr"/>
      <c r="G48" s="5" t="inlineStr"/>
      <c r="H48" s="7">
        <f>IFERROR(F48/G48,"")</f>
        <v/>
      </c>
    </row>
    <row r="49">
      <c r="A49" s="5" t="inlineStr">
        <is>
          <t>f6</t>
        </is>
      </c>
      <c r="B49" s="5" t="inlineStr">
        <is>
          <t>Validation and adversary emulation</t>
        </is>
      </c>
      <c r="C49" s="6" t="inlineStr">
        <is>
          <t>Validation automation</t>
        </is>
      </c>
      <c r="D49" s="6" t="inlineStr">
        <is>
          <t>validation runs executed automatically ÷ total validation runs</t>
        </is>
      </c>
      <c r="E49" s="5" t="inlineStr">
        <is>
          <t>leading</t>
        </is>
      </c>
      <c r="F49" s="5" t="inlineStr"/>
      <c r="G49" s="5" t="inlineStr"/>
      <c r="H49" s="7">
        <f>IFERROR(F49/G49,"")</f>
        <v/>
      </c>
    </row>
    <row r="50">
      <c r="A50" s="5" t="inlineStr">
        <is>
          <t>g1</t>
        </is>
      </c>
      <c r="B50" s="5" t="inlineStr">
        <is>
          <t>Threat hunting</t>
        </is>
      </c>
      <c r="C50" s="6" t="inlineStr">
        <is>
          <t>Hunt cadence adherence</t>
        </is>
      </c>
      <c r="D50" s="6" t="inlineStr">
        <is>
          <t>hunts executed ÷ hunts planned in the period</t>
        </is>
      </c>
      <c r="E50" s="5" t="inlineStr">
        <is>
          <t>leading</t>
        </is>
      </c>
      <c r="F50" s="5" t="inlineStr"/>
      <c r="G50" s="5" t="inlineStr"/>
      <c r="H50" s="7">
        <f>IFERROR(F50/G50,"")</f>
        <v/>
      </c>
    </row>
    <row r="51">
      <c r="A51" s="5" t="inlineStr">
        <is>
          <t>g2</t>
        </is>
      </c>
      <c r="B51" s="5" t="inlineStr">
        <is>
          <t>Threat hunting</t>
        </is>
      </c>
      <c r="C51" s="6" t="inlineStr">
        <is>
          <t>Hypothesis traceability</t>
        </is>
      </c>
      <c r="D51" s="6" t="inlineStr">
        <is>
          <t>hunts derived from a documented threat model ÷ total hunts run</t>
        </is>
      </c>
      <c r="E51" s="5" t="inlineStr">
        <is>
          <t>leading</t>
        </is>
      </c>
      <c r="F51" s="5" t="inlineStr"/>
      <c r="G51" s="5" t="inlineStr"/>
      <c r="H51" s="7">
        <f>IFERROR(F51/G51,"")</f>
        <v/>
      </c>
    </row>
    <row r="52">
      <c r="A52" s="5" t="inlineStr">
        <is>
          <t>g3</t>
        </is>
      </c>
      <c r="B52" s="5" t="inlineStr">
        <is>
          <t>Threat hunting</t>
        </is>
      </c>
      <c r="C52" s="6" t="inlineStr">
        <is>
          <t>Gap-driven hunt ratio</t>
        </is>
      </c>
      <c r="D52" s="6" t="inlineStr">
        <is>
          <t>hunts targeting a known visibility gap ÷ total hunts run</t>
        </is>
      </c>
      <c r="E52" s="5" t="inlineStr">
        <is>
          <t>leading</t>
        </is>
      </c>
      <c r="F52" s="5" t="inlineStr"/>
      <c r="G52" s="5" t="inlineStr"/>
      <c r="H52" s="7">
        <f>IFERROR(F52/G52,"")</f>
        <v/>
      </c>
    </row>
    <row r="53">
      <c r="A53" s="5" t="inlineStr">
        <is>
          <t>g4</t>
        </is>
      </c>
      <c r="B53" s="5" t="inlineStr">
        <is>
          <t>Threat hunting</t>
        </is>
      </c>
      <c r="C53" s="6" t="inlineStr">
        <is>
          <t>Hunt to detection conversion</t>
        </is>
      </c>
      <c r="D53" s="6" t="inlineStr">
        <is>
          <t>hunts producing a detection backlog item ÷ total hunts run</t>
        </is>
      </c>
      <c r="E53" s="5" t="inlineStr">
        <is>
          <t>leading</t>
        </is>
      </c>
      <c r="F53" s="5" t="inlineStr"/>
      <c r="G53" s="5" t="inlineStr"/>
      <c r="H53" s="7">
        <f>IFERROR(F53/G53,"")</f>
        <v/>
      </c>
    </row>
    <row r="54">
      <c r="A54" s="5" t="inlineStr">
        <is>
          <t>g5</t>
        </is>
      </c>
      <c r="B54" s="5" t="inlineStr">
        <is>
          <t>Threat hunting</t>
        </is>
      </c>
      <c r="C54" s="6" t="inlineStr">
        <is>
          <t>Hunt automation</t>
        </is>
      </c>
      <c r="D54" s="6" t="inlineStr">
        <is>
          <t>proven hypotheses converted to scheduled queries ÷ proven hypotheses</t>
        </is>
      </c>
      <c r="E54" s="5" t="inlineStr">
        <is>
          <t>leading</t>
        </is>
      </c>
      <c r="F54" s="5" t="inlineStr"/>
      <c r="G54" s="5" t="inlineStr"/>
      <c r="H54" s="7">
        <f>IFERROR(F54/G54,"")</f>
        <v/>
      </c>
    </row>
    <row r="55">
      <c r="A55" s="5" t="inlineStr">
        <is>
          <t>h1</t>
        </is>
      </c>
      <c r="B55" s="5" t="inlineStr">
        <is>
          <t>Response</t>
        </is>
      </c>
      <c r="C55" s="6" t="inlineStr">
        <is>
          <t>Playbook coverage</t>
        </is>
      </c>
      <c r="D55" s="6" t="inlineStr">
        <is>
          <t>detection rules with a matching response playbook ÷ total detection rules</t>
        </is>
      </c>
      <c r="E55" s="5" t="inlineStr">
        <is>
          <t>leading</t>
        </is>
      </c>
      <c r="F55" s="5" t="inlineStr"/>
      <c r="G55" s="5" t="inlineStr"/>
      <c r="H55" s="7">
        <f>IFERROR(F55/G55,"")</f>
        <v/>
      </c>
    </row>
    <row r="56">
      <c r="A56" s="5" t="inlineStr">
        <is>
          <t>h2</t>
        </is>
      </c>
      <c r="B56" s="5" t="inlineStr">
        <is>
          <t>Response</t>
        </is>
      </c>
      <c r="C56" s="6" t="inlineStr">
        <is>
          <t>Automation coverage</t>
        </is>
      </c>
      <c r="D56" s="6" t="inlineStr">
        <is>
          <t>response actions automated ÷ response actions defined</t>
        </is>
      </c>
      <c r="E56" s="5" t="inlineStr">
        <is>
          <t>leading</t>
        </is>
      </c>
      <c r="F56" s="5" t="inlineStr"/>
      <c r="G56" s="5" t="inlineStr"/>
      <c r="H56" s="7">
        <f>IFERROR(F56/G56,"")</f>
        <v/>
      </c>
    </row>
    <row r="57">
      <c r="A57" s="5" t="inlineStr">
        <is>
          <t>h3</t>
        </is>
      </c>
      <c r="B57" s="5" t="inlineStr">
        <is>
          <t>Response</t>
        </is>
      </c>
      <c r="C57" s="6" t="inlineStr">
        <is>
          <t>Containment SLA adherence</t>
        </is>
      </c>
      <c r="D57" s="6" t="inlineStr">
        <is>
          <t>incidents contained within SLA ÷ total incidents</t>
        </is>
      </c>
      <c r="E57" s="5" t="inlineStr">
        <is>
          <t>lagging</t>
        </is>
      </c>
      <c r="F57" s="5" t="inlineStr"/>
      <c r="G57" s="5" t="inlineStr"/>
      <c r="H57" s="7">
        <f>IFERROR(F57/G57,"")</f>
        <v/>
      </c>
    </row>
    <row r="58">
      <c r="A58" s="5" t="inlineStr">
        <is>
          <t>h4</t>
        </is>
      </c>
      <c r="B58" s="5" t="inlineStr">
        <is>
          <t>Response</t>
        </is>
      </c>
      <c r="C58" s="6" t="inlineStr">
        <is>
          <t>Incident context completeness</t>
        </is>
      </c>
      <c r="D58" s="6" t="inlineStr">
        <is>
          <t>incidents tagged with crown jewel, TTP and path ÷ total incidents</t>
        </is>
      </c>
      <c r="E58" s="5" t="inlineStr">
        <is>
          <t>lagging</t>
        </is>
      </c>
      <c r="F58" s="5" t="inlineStr"/>
      <c r="G58" s="5" t="inlineStr"/>
      <c r="H58" s="7">
        <f>IFERROR(F58/G58,"")</f>
        <v/>
      </c>
    </row>
    <row r="59">
      <c r="A59" s="5" t="inlineStr">
        <is>
          <t>h5</t>
        </is>
      </c>
      <c r="B59" s="5" t="inlineStr">
        <is>
          <t>Response</t>
        </is>
      </c>
      <c r="C59" s="6" t="inlineStr">
        <is>
          <t>Enrichment automation</t>
        </is>
      </c>
      <c r="D59" s="6" t="inlineStr">
        <is>
          <t>alerts auto-enriched before analyst triage ÷ total alerts triaged</t>
        </is>
      </c>
      <c r="E59" s="5" t="inlineStr">
        <is>
          <t>leading</t>
        </is>
      </c>
      <c r="F59" s="5" t="inlineStr"/>
      <c r="G59" s="5" t="inlineStr"/>
      <c r="H59" s="7">
        <f>IFERROR(F59/G59,"")</f>
        <v/>
      </c>
    </row>
    <row r="60">
      <c r="A60" s="5" t="inlineStr">
        <is>
          <t>i1</t>
        </is>
      </c>
      <c r="B60" s="5" t="inlineStr">
        <is>
          <t>Continuous improvement</t>
        </is>
      </c>
      <c r="C60" s="6" t="inlineStr">
        <is>
          <t>Finding closure rate</t>
        </is>
      </c>
      <c r="D60" s="6" t="inlineStr">
        <is>
          <t>post-incident findings closed with an engineering change ÷ total findings</t>
        </is>
      </c>
      <c r="E60" s="5" t="inlineStr">
        <is>
          <t>leading</t>
        </is>
      </c>
      <c r="F60" s="5" t="inlineStr"/>
      <c r="G60" s="5" t="inlineStr"/>
      <c r="H60" s="7">
        <f>IFERROR(F60/G60,"")</f>
        <v/>
      </c>
    </row>
    <row r="61">
      <c r="A61" s="5" t="inlineStr">
        <is>
          <t>i2</t>
        </is>
      </c>
      <c r="B61" s="5" t="inlineStr">
        <is>
          <t>Continuous improvement</t>
        </is>
      </c>
      <c r="C61" s="6" t="inlineStr">
        <is>
          <t>Rule retirement rate</t>
        </is>
      </c>
      <c r="D61" s="6" t="inlineStr">
        <is>
          <t>rules retired in the period ÷ rules reviewed in the period</t>
        </is>
      </c>
      <c r="E61" s="5" t="inlineStr">
        <is>
          <t>leading</t>
        </is>
      </c>
      <c r="F61" s="5" t="inlineStr"/>
      <c r="G61" s="5" t="inlineStr"/>
      <c r="H61" s="7">
        <f>IFERROR(F61/G61,"")</f>
        <v/>
      </c>
    </row>
    <row r="62">
      <c r="A62" s="5" t="inlineStr">
        <is>
          <t>i3</t>
        </is>
      </c>
      <c r="B62" s="5" t="inlineStr">
        <is>
          <t>Continuous improvement</t>
        </is>
      </c>
      <c r="C62" s="6" t="inlineStr">
        <is>
          <t>Model refresh rate</t>
        </is>
      </c>
      <c r="D62" s="6" t="inlineStr">
        <is>
          <t>threat models updated in the last 12 months ÷ total threat models</t>
        </is>
      </c>
      <c r="E62" s="5" t="inlineStr">
        <is>
          <t>leading</t>
        </is>
      </c>
      <c r="F62" s="5" t="inlineStr"/>
      <c r="G62" s="5" t="inlineStr"/>
      <c r="H62" s="7">
        <f>IFERROR(F62/G62,"")</f>
        <v/>
      </c>
    </row>
    <row r="63">
      <c r="A63" s="5" t="inlineStr">
        <is>
          <t>i4</t>
        </is>
      </c>
      <c r="B63" s="5" t="inlineStr">
        <is>
          <t>Continuous improvement</t>
        </is>
      </c>
      <c r="C63" s="6" t="inlineStr">
        <is>
          <t>Exercise programme completion</t>
        </is>
      </c>
      <c r="D63" s="6" t="inlineStr">
        <is>
          <t>exercises and tabletops run ÷ exercises scheduled</t>
        </is>
      </c>
      <c r="E63" s="5" t="inlineStr">
        <is>
          <t>leading</t>
        </is>
      </c>
      <c r="F63" s="5" t="inlineStr"/>
      <c r="G63" s="5" t="inlineStr"/>
      <c r="H63" s="7">
        <f>IFERROR(F63/G63,"")</f>
        <v/>
      </c>
    </row>
    <row r="64">
      <c r="A64" s="5" t="inlineStr">
        <is>
          <t>i5</t>
        </is>
      </c>
      <c r="B64" s="5" t="inlineStr">
        <is>
          <t>Continuous improvement</t>
        </is>
      </c>
      <c r="C64" s="6" t="inlineStr">
        <is>
          <t>Action ownership</t>
        </is>
      </c>
      <c r="D64" s="6" t="inlineStr">
        <is>
          <t>improvement actions with a named owner and date ÷ total actions raised</t>
        </is>
      </c>
      <c r="E64" s="5" t="inlineStr">
        <is>
          <t>leading</t>
        </is>
      </c>
      <c r="F64" s="5" t="inlineStr"/>
      <c r="G64" s="5" t="inlineStr"/>
      <c r="H64" s="7">
        <f>IFERROR(F64/G64,"")</f>
        <v/>
      </c>
    </row>
    <row r="65">
      <c r="A65" s="5" t="inlineStr">
        <is>
          <t>i6</t>
        </is>
      </c>
      <c r="B65" s="5" t="inlineStr">
        <is>
          <t>Continuous improvement</t>
        </is>
      </c>
      <c r="C65" s="6" t="inlineStr">
        <is>
          <t>Reporting automation</t>
        </is>
      </c>
      <c r="D65" s="6" t="inlineStr">
        <is>
          <t>reported metrics produced automatically ÷ total metrics reported</t>
        </is>
      </c>
      <c r="E65" s="5" t="inlineStr">
        <is>
          <t>leading</t>
        </is>
      </c>
      <c r="F65" s="5" t="inlineStr"/>
      <c r="G65" s="5" t="inlineStr"/>
      <c r="H65" s="7">
        <f>IFERROR(F65/G65,"")</f>
        <v/>
      </c>
    </row>
    <row r="66">
      <c r="A66" s="5" t="inlineStr">
        <is>
          <t>t1</t>
        </is>
      </c>
      <c r="B66" s="5" t="inlineStr">
        <is>
          <t>The clocks</t>
        </is>
      </c>
      <c r="C66" s="6" t="inlineStr">
        <is>
          <t>Mean time to detect</t>
        </is>
      </c>
      <c r="D66" s="6" t="inlineStr">
        <is>
          <t>measured against your top priority TTPs, not as an aggregate</t>
        </is>
      </c>
      <c r="E66" s="5" t="inlineStr">
        <is>
          <t>lagging</t>
        </is>
      </c>
      <c r="F66" s="5" t="inlineStr"/>
      <c r="G66" s="5" t="inlineStr"/>
      <c r="H66" s="5">
        <f>IF(F66="","",F66)</f>
        <v/>
      </c>
    </row>
    <row r="67">
      <c r="A67" s="5" t="inlineStr">
        <is>
          <t>t2</t>
        </is>
      </c>
      <c r="B67" s="5" t="inlineStr">
        <is>
          <t>The clocks</t>
        </is>
      </c>
      <c r="C67" s="6" t="inlineStr">
        <is>
          <t>Mean time to contain</t>
        </is>
      </c>
      <c r="D67" s="6" t="inlineStr">
        <is>
          <t>from confirmed incident to contained adversary activity</t>
        </is>
      </c>
      <c r="E67" s="5" t="inlineStr">
        <is>
          <t>lagging</t>
        </is>
      </c>
      <c r="F67" s="5" t="inlineStr"/>
      <c r="G67" s="5" t="inlineStr"/>
      <c r="H67" s="5">
        <f>IF(F67="","",F67)</f>
        <v/>
      </c>
    </row>
    <row r="68">
      <c r="A68" s="5" t="inlineStr">
        <is>
          <t>t3</t>
        </is>
      </c>
      <c r="B68" s="5" t="inlineStr">
        <is>
          <t>The clocks</t>
        </is>
      </c>
      <c r="C68" s="6" t="inlineStr">
        <is>
          <t>Mean time to recover</t>
        </is>
      </c>
      <c r="D68" s="6" t="inlineStr">
        <is>
          <t>from containment to validated return to service</t>
        </is>
      </c>
      <c r="E68" s="5" t="inlineStr">
        <is>
          <t>lagging</t>
        </is>
      </c>
      <c r="F68" s="5" t="inlineStr"/>
      <c r="G68" s="5" t="inlineStr"/>
      <c r="H68" s="5">
        <f>IF(F68="","",F68)</f>
        <v/>
      </c>
    </row>
    <row r="69">
      <c r="A69" s="5" t="inlineStr">
        <is>
          <t>t4</t>
        </is>
      </c>
      <c r="B69" s="5" t="inlineStr">
        <is>
          <t>The clocks</t>
        </is>
      </c>
      <c r="C69" s="6" t="inlineStr">
        <is>
          <t>Decision latency</t>
        </is>
      </c>
      <c r="D69" s="6" t="inlineStr">
        <is>
          <t>minutes from confirmed detection to an authorised containment decision</t>
        </is>
      </c>
      <c r="E69" s="5" t="inlineStr">
        <is>
          <t>lagging</t>
        </is>
      </c>
      <c r="F69" s="5" t="inlineStr"/>
      <c r="G69" s="5" t="inlineStr"/>
      <c r="H69" s="5">
        <f>IF(F69="","",F69)</f>
        <v/>
      </c>
    </row>
    <row r="70">
      <c r="A70" s="5" t="inlineStr">
        <is>
          <t>q9</t>
        </is>
      </c>
      <c r="B70" s="5" t="inlineStr">
        <is>
          <t>The clocks</t>
        </is>
      </c>
      <c r="C70" s="6" t="inlineStr">
        <is>
          <t>Trace completion rate</t>
        </is>
      </c>
      <c r="D70" s="6" t="inlineStr">
        <is>
          <t>live detections that walk rule to threat model to technique to crown jewel to consequence, over all live detections</t>
        </is>
      </c>
      <c r="E70" s="5" t="inlineStr">
        <is>
          <t>leading</t>
        </is>
      </c>
      <c r="F70" s="5" t="inlineStr"/>
      <c r="G70" s="5" t="inlineStr"/>
      <c r="H70" s="7">
        <f>IFERROR(F70/G70,"")</f>
        <v/>
      </c>
    </row>
    <row r="71">
      <c r="A71" s="5" t="inlineStr">
        <is>
          <t>q10</t>
        </is>
      </c>
      <c r="B71" s="5" t="inlineStr">
        <is>
          <t>The clocks</t>
        </is>
      </c>
      <c r="C71" s="6" t="inlineStr">
        <is>
          <t>Telemetry assurance rate</t>
        </is>
      </c>
      <c r="D71" s="6" t="inlineStr">
        <is>
          <t>required evidence sources meeting coverage, timeliness, parsing and retention checks, over all required sources</t>
        </is>
      </c>
      <c r="E71" s="5" t="inlineStr">
        <is>
          <t>leading</t>
        </is>
      </c>
      <c r="F71" s="5" t="inlineStr"/>
      <c r="G71" s="5" t="inlineStr"/>
      <c r="H71" s="7">
        <f>IFERROR(F71/G71,"")</f>
        <v/>
      </c>
    </row>
    <row r="73">
      <c r="C73" s="3" t="inlineStr">
        <is>
          <t>Metrics entered</t>
        </is>
      </c>
      <c r="F73" s="3">
        <f>COUNT(F2:F71)</f>
        <v/>
      </c>
    </row>
    <row r="74">
      <c r="C74" s="3" t="inlineStr">
        <is>
          <t>Total metrics</t>
        </is>
      </c>
      <c r="F74" s="3" t="n">
        <v>70</v>
      </c>
    </row>
  </sheetData>
  <pageMargins left="0.75" right="0.75" top="1" bottom="1" header="0.5" footer="0.5"/>
</worksheet>
</file>

<file path=docProps/app.xml><?xml version="1.0" encoding="utf-8"?>
<Properties xmlns="http://schemas.openxmlformats.org/officeDocument/2006/extended-properties">
  <Company>UTIOM — utiom.de</Company>
</Properties>
</file>

<file path=docProps/core.xml><?xml version="1.0" encoding="utf-8"?>
<cp:coreProperties xmlns:cp="http://schemas.openxmlformats.org/package/2006/metadata/core-properties">
  <dc:creator xmlns:dc="http://purl.org/dc/elements/1.1/">Reza Adineh</dc:creator>
  <dc:title xmlns:dc="http://purl.org/dc/elements/1.1/">UTIOM Assessment Workbook</dc:title>
  <dc:description xmlns:dc="http://purl.org/dc/elements/1.1/">UTIOM v1.4 assessment workbook. Assessment methodology v1.4 with three assessment tiers. 50 maturity criteria, 105 capability indicators, 70 metrics. Framework Book edition v1.2.</dc:description>
  <dc:subject xmlns:dc="http://purl.org/dc/elements/1.1/">UTIOM — Unified Threat-Informed Operations Model</dc:subject>
  <dcterms:created xmlns:dcterms="http://purl.org/dc/terms/" xmlns:xsi="http://www.w3.org/2001/XMLSchema-instance" xsi:type="dcterms:W3CDTF">2026-08-26T22:47:03Z</dcterms:created>
  <dcterms:modified xmlns:dcterms="http://purl.org/dc/terms/" xmlns:xsi="http://www.w3.org/2001/XMLSchema-instance" xsi:type="dcterms:W3CDTF">2026-09-02T19:09:35Z</dcterms:modified>
  <cp:lastModifiedBy>Reza Adineh</cp:lastModifiedBy>
  <cp:category>Security operations assessment</cp:category>
  <cp:keywords>UTIOM, security operations, maturity assessment, capability assessment, metrics</cp:keywords>
</cp:coreProperties>
</file>